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ml.chartshape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BuÇalismaKitabi"/>
  <mc:AlternateContent xmlns:mc="http://schemas.openxmlformats.org/markup-compatibility/2006">
    <mc:Choice Requires="x15">
      <x15ac:absPath xmlns:x15ac="http://schemas.microsoft.com/office/spreadsheetml/2010/11/ac" url="C:\Users\Gazi Basın\Desktop\"/>
    </mc:Choice>
  </mc:AlternateContent>
  <bookViews>
    <workbookView xWindow="0" yWindow="0" windowWidth="19200" windowHeight="7060" activeTab="1"/>
  </bookViews>
  <sheets>
    <sheet name="### BENİ OKU ###" sheetId="11" r:id="rId1"/>
    <sheet name="Hesaplama" sheetId="10" r:id="rId2"/>
    <sheet name="Ornek" sheetId="12"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9" i="10" l="1"/>
  <c r="G16" i="10" l="1"/>
  <c r="K26" i="10" l="1"/>
  <c r="G26" i="10"/>
  <c r="K29" i="10"/>
  <c r="G20" i="10" l="1"/>
  <c r="K7" i="10"/>
  <c r="K28" i="10" l="1"/>
  <c r="G27" i="10"/>
  <c r="K27" i="10"/>
  <c r="K11" i="10" l="1"/>
  <c r="K10" i="10" s="1"/>
</calcChain>
</file>

<file path=xl/sharedStrings.xml><?xml version="1.0" encoding="utf-8"?>
<sst xmlns="http://schemas.openxmlformats.org/spreadsheetml/2006/main" count="141" uniqueCount="88">
  <si>
    <t>m3/h</t>
  </si>
  <si>
    <t>qph/h</t>
  </si>
  <si>
    <t>kişi</t>
  </si>
  <si>
    <t>%</t>
  </si>
  <si>
    <t>ml/nefes</t>
  </si>
  <si>
    <t>1/h</t>
  </si>
  <si>
    <t>m</t>
  </si>
  <si>
    <t>ACH</t>
  </si>
  <si>
    <t>ASHRAE 62.1</t>
  </si>
  <si>
    <t>Restoran</t>
  </si>
  <si>
    <t>Yolcu Bekleme</t>
  </si>
  <si>
    <t xml:space="preserve">Bu çalışma Doç. Dr. M. Zeki YILMAZOĞLU tarafından hazırlanmıştır. 
Doç. Dr. M. Zeki YILMAZOĞLU 
Gazi Üniversitesi Makine Müh. Böl. 
zekiyilmazoglu@gazi.edu.tr </t>
  </si>
  <si>
    <t>Ofis</t>
  </si>
  <si>
    <t>Sınıf/Derslik</t>
  </si>
  <si>
    <t>AVM</t>
  </si>
  <si>
    <t>Spor Salonu vb.</t>
  </si>
  <si>
    <t>Havaalanı</t>
  </si>
  <si>
    <t>Olasılık</t>
  </si>
  <si>
    <t>-</t>
  </si>
  <si>
    <t>Kullanıcı Parametreleri</t>
  </si>
  <si>
    <t>Mahal Tipi</t>
  </si>
  <si>
    <t>Alan</t>
  </si>
  <si>
    <t>Yükseklik</t>
  </si>
  <si>
    <t>Hacim</t>
  </si>
  <si>
    <t>Mahal Parametreleri</t>
  </si>
  <si>
    <t>Parametre Adı</t>
  </si>
  <si>
    <t>Birim</t>
  </si>
  <si>
    <t>Değer</t>
  </si>
  <si>
    <t>Wells Riley Denklemine Göre</t>
  </si>
  <si>
    <t>Erişkin Birey İçin Ortalama Solunum Miktarı</t>
  </si>
  <si>
    <t>nefes/dk</t>
  </si>
  <si>
    <t>HESAPLAMALAR</t>
  </si>
  <si>
    <t>Modifiye Edilmiş Wells Riley Denklemine Göre</t>
  </si>
  <si>
    <t>Var</t>
  </si>
  <si>
    <t>Elde Edilen Sonuçlar</t>
  </si>
  <si>
    <t>Kabul Edilen/Alınan Değerler</t>
  </si>
  <si>
    <t>nm</t>
  </si>
  <si>
    <t>Yok</t>
  </si>
  <si>
    <t>Maruz Kalma Süresi (t)</t>
  </si>
  <si>
    <t>saat</t>
  </si>
  <si>
    <t>Bulaştırıcı Sayısı (I)</t>
  </si>
  <si>
    <t>Enfeksiyona Duyarlı Kişlerin Sayısı (S)</t>
  </si>
  <si>
    <t>Birim Zamanda Havaya Katılan Enfeksiyon Doz Miktarı (q)</t>
  </si>
  <si>
    <t>Duyarlı Kişilerin Birim Süre Başına Hacimsel Pulmoner Ventilasyon Miktarı (p)</t>
  </si>
  <si>
    <t>Yeni Vaka Sayısı (C)</t>
  </si>
  <si>
    <t>Kişi Başına Min. Hava Mik.</t>
  </si>
  <si>
    <t>Alan Başına Min. Hava Mik.</t>
  </si>
  <si>
    <r>
      <t>m</t>
    </r>
    <r>
      <rPr>
        <b/>
        <vertAlign val="superscript"/>
        <sz val="12"/>
        <color theme="1"/>
        <rFont val="Calibri"/>
        <family val="2"/>
        <scheme val="minor"/>
      </rPr>
      <t>2</t>
    </r>
  </si>
  <si>
    <r>
      <t>Partikül Tutma Verimi (η</t>
    </r>
    <r>
      <rPr>
        <b/>
        <vertAlign val="subscript"/>
        <sz val="12"/>
        <color theme="1"/>
        <rFont val="Calibri"/>
        <family val="2"/>
        <scheme val="minor"/>
      </rPr>
      <t>Filtre</t>
    </r>
    <r>
      <rPr>
        <b/>
        <sz val="12"/>
        <color theme="1"/>
        <rFont val="Calibri"/>
        <family val="2"/>
        <scheme val="minor"/>
      </rPr>
      <t>)</t>
    </r>
  </si>
  <si>
    <r>
      <t>m</t>
    </r>
    <r>
      <rPr>
        <b/>
        <vertAlign val="superscript"/>
        <sz val="12"/>
        <color theme="1"/>
        <rFont val="Calibri"/>
        <family val="2"/>
        <scheme val="minor"/>
      </rPr>
      <t>3</t>
    </r>
  </si>
  <si>
    <r>
      <t>m</t>
    </r>
    <r>
      <rPr>
        <b/>
        <vertAlign val="superscript"/>
        <sz val="12"/>
        <color theme="1"/>
        <rFont val="Calibri"/>
        <family val="2"/>
        <scheme val="minor"/>
      </rPr>
      <t>3</t>
    </r>
    <r>
      <rPr>
        <b/>
        <sz val="12"/>
        <color theme="1"/>
        <rFont val="Calibri"/>
        <family val="2"/>
        <scheme val="minor"/>
      </rPr>
      <t>/h</t>
    </r>
  </si>
  <si>
    <t>Model</t>
  </si>
  <si>
    <t>Veri Girişi</t>
  </si>
  <si>
    <t>Olasılık Yüzdesi</t>
  </si>
  <si>
    <t>Yeni Vaka Sayısı</t>
  </si>
  <si>
    <r>
      <t>Filtrasyon İle Tutulan Enfeksiyöz Partikül (k</t>
    </r>
    <r>
      <rPr>
        <b/>
        <vertAlign val="subscript"/>
        <sz val="12"/>
        <color theme="1"/>
        <rFont val="Calibri"/>
        <family val="2"/>
        <scheme val="minor"/>
      </rPr>
      <t>filtr</t>
    </r>
    <r>
      <rPr>
        <b/>
        <sz val="12"/>
        <color theme="1"/>
        <rFont val="Calibri"/>
        <family val="2"/>
        <scheme val="minor"/>
      </rPr>
      <t>)</t>
    </r>
  </si>
  <si>
    <r>
      <t>Yüzeyde Biriken Enfeksiyöz Partikül (k</t>
    </r>
    <r>
      <rPr>
        <b/>
        <vertAlign val="subscript"/>
        <sz val="12"/>
        <color theme="1"/>
        <rFont val="Calibri"/>
        <family val="2"/>
        <scheme val="minor"/>
      </rPr>
      <t>depos</t>
    </r>
    <r>
      <rPr>
        <b/>
        <sz val="12"/>
        <color theme="1"/>
        <rFont val="Calibri"/>
        <family val="2"/>
        <scheme val="minor"/>
      </rPr>
      <t>)</t>
    </r>
  </si>
  <si>
    <r>
      <t>Partikül Boyutu (d</t>
    </r>
    <r>
      <rPr>
        <b/>
        <vertAlign val="subscript"/>
        <sz val="12"/>
        <color theme="1"/>
        <rFont val="Calibri"/>
        <family val="2"/>
        <scheme val="minor"/>
      </rPr>
      <t>partikül</t>
    </r>
    <r>
      <rPr>
        <b/>
        <sz val="12"/>
        <color theme="1"/>
        <rFont val="Calibri"/>
        <family val="2"/>
        <scheme val="minor"/>
      </rPr>
      <t>)</t>
    </r>
  </si>
  <si>
    <t>Pulmoner Ventilasyon Miktarı (p)</t>
  </si>
  <si>
    <t>Maruz kalma süresi h</t>
  </si>
  <si>
    <t>Risk %</t>
  </si>
  <si>
    <t>Yeni vaka sayısı</t>
  </si>
  <si>
    <t>%75 partikül tutma verimi + 6ACH</t>
  </si>
  <si>
    <t xml:space="preserve"> </t>
  </si>
  <si>
    <t>Filtrasyon</t>
  </si>
  <si>
    <r>
      <t>HVAC İşletme Oranı (f</t>
    </r>
    <r>
      <rPr>
        <b/>
        <vertAlign val="subscript"/>
        <sz val="12"/>
        <color theme="1"/>
        <rFont val="Calibri"/>
        <family val="2"/>
        <scheme val="minor"/>
      </rPr>
      <t>HVAC</t>
    </r>
    <r>
      <rPr>
        <b/>
        <sz val="12"/>
        <color theme="1"/>
        <rFont val="Calibri"/>
        <family val="2"/>
        <scheme val="minor"/>
      </rPr>
      <t>)  0 ≤ f ≤ 1</t>
    </r>
  </si>
  <si>
    <t>Havalandırma Türü</t>
  </si>
  <si>
    <t>Doğal Havalandırma</t>
  </si>
  <si>
    <t>Mekanik Havalandırma</t>
  </si>
  <si>
    <t>Kullanıcı Tanımlı</t>
  </si>
  <si>
    <t>* Havalandırma Debisi</t>
  </si>
  <si>
    <t>* "Mekanik Havalandırma" için havalandırma debisi ASHRAE 62.1'e göre hesaplanmaktadır.</t>
  </si>
  <si>
    <t>Havalandırma Debisi (Kullanıcı Tanımlı İse)</t>
  </si>
  <si>
    <t>Konferans-Toplantı</t>
  </si>
  <si>
    <t>Banka</t>
  </si>
  <si>
    <t>İmalathane</t>
  </si>
  <si>
    <t>Hafif Montaj</t>
  </si>
  <si>
    <t>Makheme Salonu</t>
  </si>
  <si>
    <t>Kuaför</t>
  </si>
  <si>
    <t>Güzellik Merkezi</t>
  </si>
  <si>
    <t>Süpermarket</t>
  </si>
  <si>
    <t>Mahkeme</t>
  </si>
  <si>
    <t>Kafeterya</t>
  </si>
  <si>
    <t>Kapalı alanda havalandırma olmaması durumu</t>
  </si>
  <si>
    <t>Kapalı alanda doğal havalandırma olması durumu</t>
  </si>
  <si>
    <t xml:space="preserve">Kapalı alanda mekanik havalandırma olması durumu </t>
  </si>
  <si>
    <r>
      <rPr>
        <b/>
        <sz val="12"/>
        <color rgb="FFFFFF00"/>
        <rFont val="Calibri"/>
        <family val="2"/>
        <scheme val="minor"/>
      </rPr>
      <t>ÖNEMLİ NOT !!</t>
    </r>
    <r>
      <rPr>
        <sz val="12"/>
        <color rgb="FFFFFF00"/>
        <rFont val="Calibri"/>
        <family val="2"/>
        <scheme val="minor"/>
      </rPr>
      <t xml:space="preserve">
Bu hesaplama aracı belirsizlikler nedeni ile kesin bir enfeksiyon riski sonucu </t>
    </r>
    <r>
      <rPr>
        <b/>
        <sz val="12"/>
        <color rgb="FFFFFF00"/>
        <rFont val="Calibri"/>
        <family val="2"/>
        <scheme val="minor"/>
      </rPr>
      <t>veremez</t>
    </r>
    <r>
      <rPr>
        <sz val="12"/>
        <color rgb="FFFFFF00"/>
        <rFont val="Calibri"/>
        <family val="2"/>
        <scheme val="minor"/>
      </rPr>
      <t xml:space="preserve">. Ancak, bulunulan mahaldeki değişkenlere bağlı olarak bir yaklaşım yapılabilmesini sağlar. Mahalin havalandırma durumu,  mahaldeki kişi sayısı, bulaştırıcı kaynak sayısı, mahalde bulunma süresi, saatte mahale verilen enfeksiyon dozu miktarı değişkenler olarak belirtilmiştir. Saatte mahale verilen doz miktarı Covid-19 için bazı kaynaklarda 3-300 kuanta/h değeri arasında belirtilmektedir. Ortalama bir değer olması açısından hesaplamalarda 48 kuanta/h değeri tercih edilmiştir. İsteğe bağlı değiştirilebilmesi adına girdi olarak bırakılmıştır. Mahal parametreleri altında mahal tipinin seçimi yapılması havalandırma debisinin belirlenmesi adına gereklidir. Mekanik havalandırma durumunda havalandırma debisi hesabı ASHRAE 62.1'e göre yapılmaktadır ve mahalin alanı ve yüksekliği ile de ilgilidir. Bu nedenle bu parametreler de değişken olarak bırakılmıştır. Doğal havalandırma bir seçenek olarak bırakılmıştır ve saatlik hava değişimi hacmin %70'i olarak hesaplanmıştır. Ek olarak havalandırma debisi biliniyorsa ya da sadece sızıntı kadar küçükse (pencerelerin kapalı olması durumu) kullanıcı tanımlı havalandırma debisi seçeneği de bırakılmıştır. Filtrasyon durumu seçeneği kullanılacak Wells-Riley modelini belirlemektedir. Var seçeneği modifiye edilmiş Wells-Riley modelini, yok seçeneği ile Wells-Riley modelini kullanır. Mahaldeki klima santralinin sürekli çalıştırılması durumunda işletme oranı 1 olmalıdır. Partikül tutma verimi filtre özelliğine göre değişmektedir. HEPA filtre kullanımında %99,95 değeri (0,9995 olarak) girilebilir. Elde edilen sonuçlar başlığı altında olasılık yüzdesi ve olası yeni vaka sayıları gösterilmiştir. Hesaplamalar erişkin birey solunum özellikleri dikkate alınarak gerçekleştirilmiştir. Hesaplamalar yalnızca istatistiksel değerlerdir ve mahalde duyarlı kişilerin fazla olması sonucu etkileyecektir. Ek olarak mahalde bir süper yayıcının olması durumunda da birim zamanda mahale verilen doz miktaırı değişeceği için sonuçları etkilemesi kaçınılmazdır. Havalandırmada havanın tam karışım olması durumu öngörülmüştür. Ancak, tam karışma durumunun olamayacağı yüksek kat aralıklarına sahip binalarda bu da bazı belirsizlikleri ortaya çıkaracaktır. Bu sınırlamalar dahilinde, MASKE, FİZİKSEL MESAFE, HİJYEN koşuluyla bu hesaplama aracı bir yaklaşımı ortaya koymaktadır ve salgının önlenmesinde havalandırmanın önemi göstermektedir. Bu hesaplama aracı her ne kadar basitleştirilmiş bir araç olsa da havalandırma konusunda yetkin olmayan kişilerin kullanımının farklı yorumlara neden olmaması için önerilmez. Bu hesaplama aracının kullanılması ile neden olunabilecek direkt ya da dolaylı herhangi bir kaza ya da yanlış tasarım bu aracı yayınlama yetkisi olan kişileri, kurumları ve dernekleri sorumlu tutmaz.   </t>
    </r>
  </si>
  <si>
    <r>
      <t xml:space="preserve">Bu hesaplama aracı Wells-Riley ve modifiye edilmiş Wells-Riley denklemleri kullanılarak bir mahalde Covid-19 enfeksiyonu riski olasılığı hesaplamaktadır.
Atıf vererek kullanılabilir. </t>
    </r>
    <r>
      <rPr>
        <b/>
        <i/>
        <sz val="14"/>
        <color rgb="FFFF0000"/>
        <rFont val="Calibri (Gövde)_x0000_"/>
        <charset val="162"/>
      </rPr>
      <t xml:space="preserve">Yılmazoğlu M.Z., Covid-19 Enfeksiyon Riski Hesaplama Aracı, Türk Tesisat Mühendisleri Derneği Dergisi, Sayı 127, 2020. ya da internet erişim adresi ile.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</si>
</sst>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quot;L/s.kişi&quot;"/>
    <numFmt numFmtId="165" formatCode="0.0\ &quot;L/s.m2&quot;"/>
    <numFmt numFmtId="166" formatCode="0.000"/>
  </numFmts>
  <fonts count="17">
    <font>
      <sz val="12"/>
      <color theme="1"/>
      <name val="Calibri"/>
      <family val="2"/>
      <charset val="162"/>
      <scheme val="minor"/>
    </font>
    <font>
      <sz val="11"/>
      <color theme="1"/>
      <name val="Calibri"/>
      <family val="2"/>
      <scheme val="minor"/>
    </font>
    <font>
      <sz val="10"/>
      <color theme="1"/>
      <name val="Calibri"/>
      <family val="2"/>
      <charset val="162"/>
      <scheme val="minor"/>
    </font>
    <font>
      <sz val="8"/>
      <color theme="1"/>
      <name val="Calibri"/>
      <family val="2"/>
      <charset val="162"/>
      <scheme val="minor"/>
    </font>
    <font>
      <sz val="11"/>
      <color theme="1"/>
      <name val="Calibri"/>
      <family val="2"/>
      <charset val="162"/>
      <scheme val="minor"/>
    </font>
    <font>
      <sz val="20"/>
      <color theme="1"/>
      <name val="Calibri"/>
      <family val="2"/>
      <charset val="162"/>
      <scheme val="minor"/>
    </font>
    <font>
      <sz val="14"/>
      <color theme="1"/>
      <name val="Calibri"/>
      <family val="2"/>
      <charset val="162"/>
      <scheme val="minor"/>
    </font>
    <font>
      <sz val="12"/>
      <color theme="1"/>
      <name val="Calibri"/>
      <family val="2"/>
      <scheme val="minor"/>
    </font>
    <font>
      <b/>
      <sz val="12"/>
      <color theme="1"/>
      <name val="Calibri"/>
      <family val="2"/>
      <scheme val="minor"/>
    </font>
    <font>
      <b/>
      <vertAlign val="superscript"/>
      <sz val="12"/>
      <color theme="1"/>
      <name val="Calibri"/>
      <family val="2"/>
      <scheme val="minor"/>
    </font>
    <font>
      <b/>
      <vertAlign val="subscript"/>
      <sz val="12"/>
      <color theme="1"/>
      <name val="Calibri"/>
      <family val="2"/>
      <scheme val="minor"/>
    </font>
    <font>
      <b/>
      <sz val="16"/>
      <color theme="1"/>
      <name val="Calibri"/>
      <family val="2"/>
      <scheme val="minor"/>
    </font>
    <font>
      <sz val="12"/>
      <color theme="0"/>
      <name val="Calibri"/>
      <family val="2"/>
      <charset val="162"/>
      <scheme val="minor"/>
    </font>
    <font>
      <b/>
      <i/>
      <sz val="14"/>
      <color rgb="FFFF0000"/>
      <name val="Calibri (Gövde)_x0000_"/>
      <charset val="162"/>
    </font>
    <font>
      <sz val="9"/>
      <color theme="1"/>
      <name val="Calibri"/>
      <family val="2"/>
      <scheme val="minor"/>
    </font>
    <font>
      <sz val="12"/>
      <color rgb="FFFFFF00"/>
      <name val="Calibri"/>
      <family val="2"/>
      <scheme val="minor"/>
    </font>
    <font>
      <b/>
      <sz val="12"/>
      <color rgb="FFFFFF00"/>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8"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rgb="FF00B050"/>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24994659260841701"/>
        <bgColor indexed="64"/>
      </patternFill>
    </fill>
    <fill>
      <patternFill patternType="solid">
        <fgColor theme="4"/>
        <bgColor indexed="64"/>
      </patternFill>
    </fill>
    <fill>
      <patternFill patternType="solid">
        <fgColor theme="4" tint="0.79998168889431442"/>
        <bgColor indexed="64"/>
      </patternFill>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style="medium">
        <color auto="1"/>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auto="1"/>
      </left>
      <right/>
      <top style="thin">
        <color auto="1"/>
      </top>
      <bottom/>
      <diagonal/>
    </border>
    <border>
      <left style="thin">
        <color indexed="64"/>
      </left>
      <right style="thin">
        <color indexed="64"/>
      </right>
      <top/>
      <bottom/>
      <diagonal/>
    </border>
  </borders>
  <cellStyleXfs count="1">
    <xf numFmtId="0" fontId="0" fillId="0" borderId="0"/>
  </cellStyleXfs>
  <cellXfs count="111">
    <xf numFmtId="0" fontId="0" fillId="0" borderId="0" xfId="0"/>
    <xf numFmtId="0" fontId="0" fillId="7" borderId="0" xfId="0" applyFill="1" applyProtection="1"/>
    <xf numFmtId="0" fontId="0" fillId="7" borderId="0" xfId="0" applyFill="1" applyAlignment="1" applyProtection="1">
      <alignment vertical="center"/>
    </xf>
    <xf numFmtId="0" fontId="0" fillId="2" borderId="2" xfId="0" applyFill="1" applyBorder="1" applyProtection="1"/>
    <xf numFmtId="0" fontId="6" fillId="7" borderId="0" xfId="0" applyFont="1" applyFill="1" applyAlignment="1" applyProtection="1">
      <alignment vertical="center"/>
    </xf>
    <xf numFmtId="0" fontId="0" fillId="3" borderId="2" xfId="0" applyFill="1" applyBorder="1" applyProtection="1"/>
    <xf numFmtId="0" fontId="0" fillId="4" borderId="2" xfId="0" applyFill="1" applyBorder="1" applyProtection="1"/>
    <xf numFmtId="0" fontId="0" fillId="7" borderId="0" xfId="0" applyFill="1" applyAlignment="1" applyProtection="1">
      <alignment horizontal="left" vertical="center"/>
    </xf>
    <xf numFmtId="0" fontId="3" fillId="7" borderId="0" xfId="0" applyFont="1" applyFill="1" applyProtection="1"/>
    <xf numFmtId="0" fontId="4" fillId="7" borderId="0" xfId="0" applyFont="1" applyFill="1" applyProtection="1"/>
    <xf numFmtId="0" fontId="5" fillId="7" borderId="0" xfId="0" applyFont="1" applyFill="1" applyBorder="1" applyAlignment="1" applyProtection="1">
      <alignment vertical="center" wrapText="1"/>
    </xf>
    <xf numFmtId="0" fontId="1" fillId="7" borderId="0" xfId="0" applyFont="1" applyFill="1" applyBorder="1" applyAlignment="1" applyProtection="1">
      <alignment horizontal="left" vertical="center" wrapText="1"/>
    </xf>
    <xf numFmtId="0" fontId="1" fillId="7" borderId="0" xfId="0" applyFont="1" applyFill="1" applyBorder="1" applyAlignment="1" applyProtection="1">
      <alignment horizontal="center" vertical="center"/>
    </xf>
    <xf numFmtId="0" fontId="1" fillId="7" borderId="0" xfId="0" applyFont="1" applyFill="1" applyBorder="1" applyAlignment="1" applyProtection="1">
      <alignment horizontal="left" vertical="center"/>
    </xf>
    <xf numFmtId="0" fontId="7" fillId="7" borderId="0" xfId="0" applyFont="1" applyFill="1" applyProtection="1"/>
    <xf numFmtId="164" fontId="0" fillId="8" borderId="1" xfId="0" applyNumberFormat="1" applyFill="1" applyBorder="1" applyAlignment="1" applyProtection="1">
      <alignment horizontal="left" vertical="center"/>
    </xf>
    <xf numFmtId="165" fontId="0" fillId="8" borderId="1" xfId="0" applyNumberFormat="1" applyFill="1" applyBorder="1" applyAlignment="1" applyProtection="1">
      <alignment horizontal="left" vertical="center"/>
    </xf>
    <xf numFmtId="0" fontId="0" fillId="8" borderId="2" xfId="0" applyFill="1" applyBorder="1" applyProtection="1"/>
    <xf numFmtId="0" fontId="2" fillId="7" borderId="0" xfId="0" applyFont="1" applyFill="1" applyAlignment="1" applyProtection="1">
      <alignment horizontal="right" vertical="center"/>
    </xf>
    <xf numFmtId="0" fontId="7" fillId="7" borderId="0" xfId="0" applyFont="1" applyFill="1" applyBorder="1" applyAlignment="1" applyProtection="1">
      <alignment vertical="center"/>
    </xf>
    <xf numFmtId="0" fontId="7" fillId="7" borderId="0" xfId="0" applyFont="1" applyFill="1" applyBorder="1" applyAlignment="1" applyProtection="1">
      <alignment horizontal="center" vertical="center"/>
    </xf>
    <xf numFmtId="0" fontId="8" fillId="9" borderId="1" xfId="0" applyFont="1" applyFill="1" applyBorder="1" applyAlignment="1" applyProtection="1">
      <alignment horizontal="center"/>
    </xf>
    <xf numFmtId="0" fontId="8" fillId="9" borderId="1" xfId="0" applyFont="1" applyFill="1" applyBorder="1" applyAlignment="1" applyProtection="1">
      <alignment horizontal="center" vertical="center"/>
    </xf>
    <xf numFmtId="0" fontId="8" fillId="10" borderId="1" xfId="0" applyFont="1" applyFill="1" applyBorder="1" applyAlignment="1" applyProtection="1">
      <alignment horizontal="center" vertical="center"/>
    </xf>
    <xf numFmtId="0" fontId="8" fillId="11" borderId="1" xfId="0" applyFont="1" applyFill="1" applyBorder="1" applyAlignment="1" applyProtection="1">
      <alignment horizontal="center" vertical="center"/>
    </xf>
    <xf numFmtId="0" fontId="8" fillId="9" borderId="7" xfId="0" applyFont="1" applyFill="1" applyBorder="1" applyAlignment="1" applyProtection="1">
      <alignment horizontal="left"/>
    </xf>
    <xf numFmtId="0" fontId="8" fillId="9" borderId="8" xfId="0" applyFont="1" applyFill="1" applyBorder="1" applyAlignment="1" applyProtection="1">
      <alignment horizontal="center"/>
    </xf>
    <xf numFmtId="0" fontId="8" fillId="9" borderId="7" xfId="0" applyFont="1" applyFill="1" applyBorder="1" applyAlignment="1" applyProtection="1">
      <alignment horizontal="left" vertical="center" wrapText="1"/>
    </xf>
    <xf numFmtId="0" fontId="8" fillId="9" borderId="9" xfId="0" applyFont="1" applyFill="1" applyBorder="1" applyAlignment="1" applyProtection="1">
      <alignment horizontal="left" vertical="center" wrapText="1"/>
    </xf>
    <xf numFmtId="0" fontId="8" fillId="9" borderId="10" xfId="0" applyFont="1" applyFill="1" applyBorder="1" applyAlignment="1" applyProtection="1">
      <alignment horizontal="center" vertical="center"/>
    </xf>
    <xf numFmtId="0" fontId="8" fillId="10" borderId="7" xfId="0" applyFont="1" applyFill="1" applyBorder="1" applyAlignment="1" applyProtection="1">
      <alignment horizontal="left" vertical="center"/>
    </xf>
    <xf numFmtId="0" fontId="8" fillId="10" borderId="8" xfId="0" applyFont="1" applyFill="1" applyBorder="1" applyAlignment="1" applyProtection="1">
      <alignment horizontal="center" vertical="center"/>
    </xf>
    <xf numFmtId="0" fontId="8" fillId="10" borderId="7" xfId="0" applyFont="1" applyFill="1" applyBorder="1" applyAlignment="1" applyProtection="1">
      <alignment vertical="center"/>
    </xf>
    <xf numFmtId="0" fontId="7" fillId="8" borderId="8" xfId="0" applyFont="1" applyFill="1" applyBorder="1" applyAlignment="1" applyProtection="1">
      <alignment horizontal="left" vertical="center"/>
    </xf>
    <xf numFmtId="0" fontId="8" fillId="10" borderId="9" xfId="0" applyFont="1" applyFill="1" applyBorder="1" applyAlignment="1" applyProtection="1">
      <alignment vertical="center"/>
    </xf>
    <xf numFmtId="0" fontId="8" fillId="10" borderId="10" xfId="0" applyFont="1" applyFill="1" applyBorder="1" applyAlignment="1" applyProtection="1">
      <alignment horizontal="center" vertical="center"/>
    </xf>
    <xf numFmtId="0" fontId="7" fillId="8" borderId="11" xfId="0" applyFont="1" applyFill="1" applyBorder="1" applyAlignment="1" applyProtection="1">
      <alignment horizontal="left" vertical="center"/>
    </xf>
    <xf numFmtId="0" fontId="8" fillId="11" borderId="7" xfId="0" applyFont="1" applyFill="1" applyBorder="1" applyAlignment="1" applyProtection="1">
      <alignment vertical="center"/>
    </xf>
    <xf numFmtId="2" fontId="7" fillId="4" borderId="8" xfId="0" applyNumberFormat="1" applyFont="1" applyFill="1" applyBorder="1" applyAlignment="1" applyProtection="1">
      <alignment horizontal="left" vertical="center"/>
    </xf>
    <xf numFmtId="0" fontId="8" fillId="11" borderId="9" xfId="0" applyFont="1" applyFill="1" applyBorder="1" applyAlignment="1" applyProtection="1">
      <alignment vertical="center"/>
    </xf>
    <xf numFmtId="0" fontId="8" fillId="11" borderId="10" xfId="0" applyFont="1" applyFill="1" applyBorder="1" applyAlignment="1" applyProtection="1">
      <alignment horizontal="center" vertical="center"/>
    </xf>
    <xf numFmtId="2" fontId="0" fillId="3" borderId="11" xfId="0" applyNumberFormat="1" applyFill="1" applyBorder="1" applyAlignment="1" applyProtection="1">
      <alignment horizontal="left" vertical="center"/>
    </xf>
    <xf numFmtId="166" fontId="7" fillId="8" borderId="8" xfId="0" applyNumberFormat="1" applyFont="1" applyFill="1" applyBorder="1" applyAlignment="1" applyProtection="1">
      <alignment horizontal="left" vertical="center"/>
    </xf>
    <xf numFmtId="11" fontId="7" fillId="8" borderId="11" xfId="0" applyNumberFormat="1" applyFont="1" applyFill="1" applyBorder="1" applyAlignment="1" applyProtection="1">
      <alignment horizontal="left" vertical="center"/>
    </xf>
    <xf numFmtId="0" fontId="8" fillId="12" borderId="7" xfId="0" applyFont="1" applyFill="1" applyBorder="1" applyAlignment="1" applyProtection="1">
      <alignment horizontal="left" vertical="center" wrapText="1"/>
    </xf>
    <xf numFmtId="0" fontId="8" fillId="12" borderId="1" xfId="0" applyFont="1" applyFill="1" applyBorder="1" applyAlignment="1" applyProtection="1">
      <alignment horizontal="center" vertical="center"/>
    </xf>
    <xf numFmtId="0" fontId="8" fillId="12" borderId="9" xfId="0" applyFont="1" applyFill="1" applyBorder="1" applyAlignment="1" applyProtection="1">
      <alignment horizontal="left" vertical="center" wrapText="1"/>
    </xf>
    <xf numFmtId="0" fontId="8" fillId="12" borderId="10" xfId="0" applyFont="1" applyFill="1" applyBorder="1" applyAlignment="1" applyProtection="1">
      <alignment horizontal="center" vertical="center"/>
    </xf>
    <xf numFmtId="0" fontId="8" fillId="12" borderId="7" xfId="0" applyFont="1" applyFill="1" applyBorder="1" applyAlignment="1" applyProtection="1">
      <alignment vertical="center" wrapText="1"/>
    </xf>
    <xf numFmtId="0" fontId="8" fillId="12" borderId="1" xfId="0" applyFont="1" applyFill="1" applyBorder="1" applyAlignment="1" applyProtection="1">
      <alignment vertical="center"/>
    </xf>
    <xf numFmtId="0" fontId="8" fillId="12" borderId="9" xfId="0" applyFont="1" applyFill="1" applyBorder="1" applyAlignment="1" applyProtection="1">
      <alignment vertical="center" wrapText="1"/>
    </xf>
    <xf numFmtId="0" fontId="8" fillId="12" borderId="10" xfId="0" applyFont="1" applyFill="1" applyBorder="1" applyAlignment="1" applyProtection="1">
      <alignment vertical="center"/>
    </xf>
    <xf numFmtId="0" fontId="8" fillId="13" borderId="7" xfId="0" applyFont="1" applyFill="1" applyBorder="1" applyAlignment="1" applyProtection="1">
      <alignment horizontal="left" vertical="center" wrapText="1"/>
    </xf>
    <xf numFmtId="0" fontId="8" fillId="13" borderId="1" xfId="0" applyFont="1" applyFill="1" applyBorder="1" applyAlignment="1" applyProtection="1">
      <alignment horizontal="center" vertical="center"/>
    </xf>
    <xf numFmtId="0" fontId="8" fillId="13" borderId="7" xfId="0" applyFont="1" applyFill="1" applyBorder="1" applyAlignment="1" applyProtection="1">
      <alignment vertical="center"/>
    </xf>
    <xf numFmtId="0" fontId="12" fillId="14" borderId="1" xfId="0" applyFont="1" applyFill="1" applyBorder="1" applyAlignment="1" applyProtection="1">
      <alignment horizontal="center" vertical="center"/>
    </xf>
    <xf numFmtId="0" fontId="12" fillId="14" borderId="1" xfId="0" applyFont="1" applyFill="1" applyBorder="1" applyAlignment="1" applyProtection="1">
      <alignment horizontal="center" vertical="center" wrapText="1"/>
    </xf>
    <xf numFmtId="0" fontId="12" fillId="14" borderId="1" xfId="0" applyFont="1" applyFill="1" applyBorder="1" applyAlignment="1" applyProtection="1">
      <alignment horizontal="left" vertical="center"/>
    </xf>
    <xf numFmtId="0" fontId="0" fillId="0" borderId="0" xfId="0" applyAlignment="1">
      <alignment textRotation="90"/>
    </xf>
    <xf numFmtId="0" fontId="8" fillId="13" borderId="19" xfId="0" applyFont="1" applyFill="1" applyBorder="1" applyAlignment="1" applyProtection="1">
      <alignment horizontal="left" vertical="center" wrapText="1"/>
    </xf>
    <xf numFmtId="0" fontId="8" fillId="13" borderId="20" xfId="0" applyFont="1" applyFill="1" applyBorder="1" applyAlignment="1" applyProtection="1">
      <alignment horizontal="center" vertical="center"/>
    </xf>
    <xf numFmtId="0" fontId="8" fillId="13" borderId="25" xfId="0" applyFont="1" applyFill="1" applyBorder="1" applyAlignment="1" applyProtection="1">
      <alignment horizontal="left" vertical="center" wrapText="1"/>
    </xf>
    <xf numFmtId="0" fontId="8" fillId="13" borderId="18" xfId="0" applyFont="1" applyFill="1" applyBorder="1" applyAlignment="1" applyProtection="1">
      <alignment horizontal="center" vertical="center"/>
    </xf>
    <xf numFmtId="0" fontId="7" fillId="2" borderId="8" xfId="0" applyFont="1" applyFill="1" applyBorder="1" applyAlignment="1" applyProtection="1">
      <alignment horizontal="left" vertical="center" wrapText="1"/>
      <protection locked="0"/>
    </xf>
    <xf numFmtId="0" fontId="7" fillId="2" borderId="11" xfId="0" applyFont="1" applyFill="1" applyBorder="1" applyAlignment="1" applyProtection="1">
      <alignment horizontal="left" vertical="center" wrapText="1"/>
      <protection locked="0"/>
    </xf>
    <xf numFmtId="1" fontId="7" fillId="8" borderId="8" xfId="0" applyNumberFormat="1" applyFont="1" applyFill="1" applyBorder="1" applyAlignment="1" applyProtection="1">
      <alignment horizontal="left" vertical="center" wrapText="1"/>
    </xf>
    <xf numFmtId="0" fontId="7" fillId="8" borderId="26" xfId="0" applyFont="1" applyFill="1" applyBorder="1" applyAlignment="1" applyProtection="1">
      <alignment horizontal="left" vertical="center" wrapText="1"/>
    </xf>
    <xf numFmtId="2" fontId="7" fillId="8" borderId="21" xfId="0" applyNumberFormat="1" applyFont="1" applyFill="1" applyBorder="1" applyAlignment="1" applyProtection="1">
      <alignment horizontal="left" vertical="center" wrapText="1"/>
    </xf>
    <xf numFmtId="1" fontId="7" fillId="2" borderId="26" xfId="0" applyNumberFormat="1" applyFont="1" applyFill="1" applyBorder="1" applyAlignment="1" applyProtection="1">
      <alignment horizontal="left" vertical="center" wrapText="1"/>
      <protection locked="0"/>
    </xf>
    <xf numFmtId="0" fontId="0" fillId="7" borderId="0" xfId="0" applyFill="1" applyBorder="1" applyProtection="1"/>
    <xf numFmtId="0" fontId="6" fillId="7" borderId="0" xfId="0" applyFont="1" applyFill="1" applyBorder="1" applyAlignment="1" applyProtection="1">
      <alignment vertical="center"/>
    </xf>
    <xf numFmtId="0" fontId="0" fillId="16" borderId="0" xfId="0" applyFill="1" applyBorder="1" applyProtection="1"/>
    <xf numFmtId="0" fontId="0" fillId="0" borderId="0" xfId="0" applyBorder="1" applyAlignment="1"/>
    <xf numFmtId="0" fontId="4" fillId="0" borderId="0" xfId="0" applyFont="1"/>
    <xf numFmtId="0" fontId="4" fillId="0" borderId="18" xfId="0" applyFont="1" applyBorder="1"/>
    <xf numFmtId="0" fontId="4" fillId="0" borderId="1" xfId="0" applyFont="1" applyBorder="1"/>
    <xf numFmtId="0" fontId="4" fillId="0" borderId="0" xfId="0" applyFont="1" applyBorder="1"/>
    <xf numFmtId="2" fontId="7" fillId="2" borderId="8" xfId="0" applyNumberFormat="1" applyFont="1" applyFill="1" applyBorder="1" applyAlignment="1" applyProtection="1">
      <alignment horizontal="left" vertical="center" wrapText="1"/>
      <protection locked="0"/>
    </xf>
    <xf numFmtId="0" fontId="15" fillId="15" borderId="27" xfId="0" applyFont="1" applyFill="1" applyBorder="1" applyAlignment="1" applyProtection="1">
      <alignment horizontal="center" vertical="top" wrapText="1"/>
    </xf>
    <xf numFmtId="0" fontId="15" fillId="15" borderId="16" xfId="0" applyFont="1" applyFill="1" applyBorder="1" applyAlignment="1" applyProtection="1">
      <alignment horizontal="center" vertical="top"/>
    </xf>
    <xf numFmtId="0" fontId="15" fillId="15" borderId="17" xfId="0" applyFont="1" applyFill="1" applyBorder="1" applyAlignment="1" applyProtection="1">
      <alignment horizontal="center" vertical="top"/>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xf>
    <xf numFmtId="0" fontId="6" fillId="6" borderId="1" xfId="0" applyFont="1" applyFill="1" applyBorder="1" applyAlignment="1" applyProtection="1">
      <alignment horizontal="center" wrapText="1"/>
    </xf>
    <xf numFmtId="0" fontId="8" fillId="12" borderId="4" xfId="0" applyFont="1" applyFill="1" applyBorder="1" applyAlignment="1" applyProtection="1">
      <alignment horizontal="center" vertical="center"/>
    </xf>
    <xf numFmtId="0" fontId="8" fillId="12" borderId="5" xfId="0" applyFont="1" applyFill="1" applyBorder="1" applyAlignment="1" applyProtection="1">
      <alignment horizontal="center" vertical="center"/>
    </xf>
    <xf numFmtId="0" fontId="8" fillId="12" borderId="6" xfId="0" applyFont="1" applyFill="1" applyBorder="1" applyAlignment="1" applyProtection="1">
      <alignment horizontal="center" vertical="center"/>
    </xf>
    <xf numFmtId="0" fontId="11" fillId="13" borderId="12" xfId="0" applyFont="1" applyFill="1" applyBorder="1" applyAlignment="1" applyProtection="1">
      <alignment horizontal="center" vertical="center" wrapText="1"/>
    </xf>
    <xf numFmtId="0" fontId="11" fillId="13" borderId="13" xfId="0" applyFont="1" applyFill="1" applyBorder="1" applyAlignment="1" applyProtection="1">
      <alignment horizontal="center" vertical="center" wrapText="1"/>
    </xf>
    <xf numFmtId="0" fontId="11" fillId="13" borderId="14" xfId="0" applyFont="1" applyFill="1" applyBorder="1" applyAlignment="1" applyProtection="1">
      <alignment horizontal="center" vertical="center" wrapText="1"/>
    </xf>
    <xf numFmtId="0" fontId="5" fillId="7" borderId="3" xfId="0" applyFont="1" applyFill="1" applyBorder="1" applyAlignment="1" applyProtection="1">
      <alignment horizontal="center" vertical="center" wrapText="1"/>
    </xf>
    <xf numFmtId="0" fontId="12" fillId="14" borderId="1" xfId="0" applyFont="1" applyFill="1" applyBorder="1" applyAlignment="1" applyProtection="1">
      <alignment horizontal="center" vertical="center"/>
    </xf>
    <xf numFmtId="0" fontId="11" fillId="11" borderId="12" xfId="0" applyFont="1" applyFill="1" applyBorder="1" applyAlignment="1" applyProtection="1">
      <alignment horizontal="center" vertical="center"/>
    </xf>
    <xf numFmtId="0" fontId="11" fillId="11" borderId="13" xfId="0" applyFont="1" applyFill="1" applyBorder="1" applyAlignment="1" applyProtection="1">
      <alignment horizontal="center" vertical="center"/>
    </xf>
    <xf numFmtId="0" fontId="11" fillId="11" borderId="14" xfId="0" applyFont="1" applyFill="1" applyBorder="1" applyAlignment="1" applyProtection="1">
      <alignment horizontal="center" vertical="center"/>
    </xf>
    <xf numFmtId="0" fontId="11" fillId="9" borderId="4" xfId="0" applyFont="1" applyFill="1" applyBorder="1" applyAlignment="1" applyProtection="1">
      <alignment horizontal="center" vertical="center"/>
    </xf>
    <xf numFmtId="0" fontId="11" fillId="9" borderId="5" xfId="0" applyFont="1" applyFill="1" applyBorder="1" applyAlignment="1" applyProtection="1">
      <alignment horizontal="center" vertical="center"/>
    </xf>
    <xf numFmtId="0" fontId="11" fillId="9" borderId="6" xfId="0" applyFont="1" applyFill="1" applyBorder="1" applyAlignment="1" applyProtection="1">
      <alignment horizontal="center" vertical="center"/>
    </xf>
    <xf numFmtId="0" fontId="11" fillId="10" borderId="4" xfId="0" applyFont="1" applyFill="1" applyBorder="1" applyAlignment="1" applyProtection="1">
      <alignment horizontal="center" vertical="center"/>
    </xf>
    <xf numFmtId="0" fontId="11" fillId="10" borderId="5" xfId="0" applyFont="1" applyFill="1" applyBorder="1" applyAlignment="1" applyProtection="1">
      <alignment horizontal="center" vertical="center"/>
    </xf>
    <xf numFmtId="0" fontId="11" fillId="10" borderId="6" xfId="0" applyFont="1" applyFill="1" applyBorder="1" applyAlignment="1" applyProtection="1">
      <alignment horizontal="center" vertical="center"/>
    </xf>
    <xf numFmtId="0" fontId="8" fillId="10" borderId="7" xfId="0" applyFont="1" applyFill="1" applyBorder="1" applyAlignment="1" applyProtection="1">
      <alignment horizontal="left" vertical="center" wrapText="1"/>
    </xf>
    <xf numFmtId="0" fontId="14" fillId="0" borderId="22" xfId="0" applyFont="1" applyFill="1" applyBorder="1" applyAlignment="1" applyProtection="1">
      <alignment horizontal="left" vertical="top" wrapText="1"/>
    </xf>
    <xf numFmtId="0" fontId="14" fillId="0" borderId="23" xfId="0" applyFont="1" applyFill="1" applyBorder="1" applyAlignment="1" applyProtection="1">
      <alignment horizontal="left" vertical="top" wrapText="1"/>
    </xf>
    <xf numFmtId="0" fontId="14" fillId="0" borderId="24" xfId="0" applyFont="1" applyFill="1" applyBorder="1" applyAlignment="1" applyProtection="1">
      <alignment horizontal="left" vertical="top" wrapText="1"/>
    </xf>
    <xf numFmtId="0" fontId="4" fillId="0" borderId="20" xfId="0" applyFont="1" applyBorder="1" applyAlignment="1">
      <alignment horizontal="center" textRotation="90"/>
    </xf>
    <xf numFmtId="0" fontId="4" fillId="0" borderId="28" xfId="0" applyFont="1" applyBorder="1" applyAlignment="1">
      <alignment horizontal="center" textRotation="90"/>
    </xf>
    <xf numFmtId="0" fontId="4" fillId="0" borderId="18" xfId="0" applyFont="1" applyBorder="1" applyAlignment="1">
      <alignment horizontal="center" textRotation="90"/>
    </xf>
    <xf numFmtId="0" fontId="4" fillId="17" borderId="15" xfId="0" applyFont="1" applyFill="1" applyBorder="1" applyAlignment="1">
      <alignment horizontal="center"/>
    </xf>
    <xf numFmtId="0" fontId="4" fillId="17" borderId="16" xfId="0" applyFont="1" applyFill="1" applyBorder="1" applyAlignment="1">
      <alignment horizontal="center"/>
    </xf>
    <xf numFmtId="0" fontId="4" fillId="17" borderId="17" xfId="0" applyFont="1" applyFill="1" applyBorder="1" applyAlignment="1">
      <alignment horizontal="center"/>
    </xf>
  </cellXfs>
  <cellStyles count="1">
    <cellStyle name="Normal" xfId="0" builtinId="0"/>
  </cellStyles>
  <dxfs count="5">
    <dxf>
      <font>
        <color theme="7" tint="0.39994506668294322"/>
      </font>
      <fill>
        <patternFill>
          <bgColor theme="7" tint="0.39994506668294322"/>
        </patternFill>
      </fill>
    </dxf>
    <dxf>
      <font>
        <color theme="7" tint="0.39994506668294322"/>
      </font>
      <fill>
        <patternFill>
          <bgColor theme="7" tint="0.39994506668294322"/>
        </patternFill>
      </fill>
      <border>
        <left/>
        <vertical/>
        <horizontal/>
      </border>
    </dxf>
    <dxf>
      <font>
        <color theme="7" tint="0.39994506668294322"/>
      </font>
      <fill>
        <patternFill>
          <bgColor theme="7" tint="0.39994506668294322"/>
        </patternFill>
      </fill>
      <border>
        <left/>
        <vertical/>
        <horizontal/>
      </border>
    </dxf>
    <dxf>
      <font>
        <color theme="8" tint="0.79998168889431442"/>
      </font>
      <fill>
        <patternFill>
          <bgColor theme="8" tint="0.79998168889431442"/>
        </patternFill>
      </fill>
      <border>
        <left/>
        <right/>
        <top/>
        <bottom/>
        <vertical/>
        <horizontal/>
      </border>
    </dxf>
    <dxf>
      <font>
        <color theme="8" tint="0.79998168889431442"/>
      </font>
      <fill>
        <patternFill>
          <bgColor theme="8" tint="0.79998168889431442"/>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Doğal Havaladırma (Pencerelerin açık olması durumu)</a:t>
            </a:r>
            <a:r>
              <a:rPr lang="tr-TR" baseline="0"/>
              <a:t> ACH=0,7 1/h</a:t>
            </a:r>
            <a:endParaRPr lang="tr-T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Ornek!$D$19</c:f>
              <c:strCache>
                <c:ptCount val="1"/>
                <c:pt idx="0">
                  <c:v>Risk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Ornek!$C$20:$C$29</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Ornek!$D$20:$D$29</c:f>
              <c:numCache>
                <c:formatCode>General</c:formatCode>
                <c:ptCount val="10"/>
                <c:pt idx="0">
                  <c:v>2.2000000000000002</c:v>
                </c:pt>
                <c:pt idx="1">
                  <c:v>4.3899999999999997</c:v>
                </c:pt>
                <c:pt idx="2">
                  <c:v>6.51</c:v>
                </c:pt>
                <c:pt idx="3">
                  <c:v>8.59</c:v>
                </c:pt>
                <c:pt idx="4">
                  <c:v>10.62</c:v>
                </c:pt>
                <c:pt idx="5">
                  <c:v>12.61</c:v>
                </c:pt>
                <c:pt idx="6">
                  <c:v>14.45</c:v>
                </c:pt>
                <c:pt idx="7">
                  <c:v>16.440000000000001</c:v>
                </c:pt>
                <c:pt idx="8">
                  <c:v>18.3</c:v>
                </c:pt>
                <c:pt idx="9">
                  <c:v>20.11</c:v>
                </c:pt>
              </c:numCache>
            </c:numRef>
          </c:val>
          <c:smooth val="0"/>
          <c:extLst>
            <c:ext xmlns:c16="http://schemas.microsoft.com/office/drawing/2014/chart" uri="{C3380CC4-5D6E-409C-BE32-E72D297353CC}">
              <c16:uniqueId val="{00000000-EE00-A14E-A396-F77C0697B99E}"/>
            </c:ext>
          </c:extLst>
        </c:ser>
        <c:ser>
          <c:idx val="1"/>
          <c:order val="1"/>
          <c:tx>
            <c:strRef>
              <c:f>Ornek!$E$19</c:f>
              <c:strCache>
                <c:ptCount val="1"/>
                <c:pt idx="0">
                  <c:v>Yeni vaka sayısı</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Ornek!$C$20:$C$29</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Ornek!$E$20:$E$29</c:f>
              <c:numCache>
                <c:formatCode>General</c:formatCode>
                <c:ptCount val="10"/>
                <c:pt idx="0">
                  <c:v>0.67</c:v>
                </c:pt>
                <c:pt idx="1">
                  <c:v>1.32</c:v>
                </c:pt>
                <c:pt idx="2">
                  <c:v>1.95</c:v>
                </c:pt>
                <c:pt idx="3">
                  <c:v>2.58</c:v>
                </c:pt>
                <c:pt idx="4">
                  <c:v>3.19</c:v>
                </c:pt>
                <c:pt idx="5">
                  <c:v>3.78</c:v>
                </c:pt>
                <c:pt idx="6">
                  <c:v>4.3600000000000003</c:v>
                </c:pt>
                <c:pt idx="7">
                  <c:v>4.93</c:v>
                </c:pt>
                <c:pt idx="8">
                  <c:v>5.49</c:v>
                </c:pt>
                <c:pt idx="9">
                  <c:v>6.03</c:v>
                </c:pt>
              </c:numCache>
            </c:numRef>
          </c:val>
          <c:smooth val="0"/>
          <c:extLst>
            <c:ext xmlns:c16="http://schemas.microsoft.com/office/drawing/2014/chart" uri="{C3380CC4-5D6E-409C-BE32-E72D297353CC}">
              <c16:uniqueId val="{00000001-EE00-A14E-A396-F77C0697B99E}"/>
            </c:ext>
          </c:extLst>
        </c:ser>
        <c:dLbls>
          <c:showLegendKey val="0"/>
          <c:showVal val="0"/>
          <c:showCatName val="0"/>
          <c:showSerName val="0"/>
          <c:showPercent val="0"/>
          <c:showBubbleSize val="0"/>
        </c:dLbls>
        <c:marker val="1"/>
        <c:smooth val="0"/>
        <c:axId val="1513847296"/>
        <c:axId val="1513657872"/>
      </c:lineChart>
      <c:catAx>
        <c:axId val="1513847296"/>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a:t>Zaman</a:t>
                </a:r>
                <a:r>
                  <a:rPr lang="tr-TR" sz="1100" baseline="0"/>
                  <a:t> [h]</a:t>
                </a:r>
                <a:endParaRPr lang="tr-TR" sz="1100"/>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657872"/>
        <c:crosses val="autoZero"/>
        <c:auto val="1"/>
        <c:lblAlgn val="ctr"/>
        <c:lblOffset val="100"/>
        <c:noMultiLvlLbl val="0"/>
      </c:catAx>
      <c:valAx>
        <c:axId val="151365787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r>
                  <a:rPr lang="tr-TR" sz="1050"/>
                  <a:t>Risk yüzdesi ve Yeni vaka sayısı </a:t>
                </a:r>
              </a:p>
            </c:rich>
          </c:tx>
          <c:overlay val="0"/>
          <c:spPr>
            <a:noFill/>
            <a:ln>
              <a:noFill/>
            </a:ln>
            <a:effectLst/>
          </c:spPr>
          <c:txPr>
            <a:bodyPr rot="-54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a:solidFill>
              <a:schemeClr val="accent1"/>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847296"/>
        <c:crosses val="autoZero"/>
        <c:crossBetween val="between"/>
      </c:valAx>
      <c:spPr>
        <a:noFill/>
        <a:ln>
          <a:noFill/>
        </a:ln>
        <a:effectLst/>
      </c:spPr>
    </c:plotArea>
    <c:legend>
      <c:legendPos val="b"/>
      <c:layout>
        <c:manualLayout>
          <c:xMode val="edge"/>
          <c:yMode val="edge"/>
          <c:x val="0.1554423504687564"/>
          <c:y val="0.29188954805306871"/>
          <c:w val="0.27915514292056776"/>
          <c:h val="5.1210225434149506E-2"/>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Mekanik Havalandırma Filtre %75 tutma verimi debi ASHRAE 62.1'</a:t>
            </a:r>
            <a:r>
              <a:rPr lang="tr-TR" baseline="0"/>
              <a:t>e göre</a:t>
            </a:r>
            <a:endParaRPr lang="tr-T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Ornek!$D$35</c:f>
              <c:strCache>
                <c:ptCount val="1"/>
                <c:pt idx="0">
                  <c:v>Risk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Ornek!$C$36:$C$45</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Ornek!$D$36:$D$45</c:f>
              <c:numCache>
                <c:formatCode>General</c:formatCode>
                <c:ptCount val="10"/>
                <c:pt idx="0">
                  <c:v>1.28</c:v>
                </c:pt>
                <c:pt idx="1">
                  <c:v>2.5299999999999998</c:v>
                </c:pt>
                <c:pt idx="2">
                  <c:v>3.78</c:v>
                </c:pt>
                <c:pt idx="3">
                  <c:v>5</c:v>
                </c:pt>
                <c:pt idx="4">
                  <c:v>6.21</c:v>
                </c:pt>
                <c:pt idx="5">
                  <c:v>7.41</c:v>
                </c:pt>
                <c:pt idx="6">
                  <c:v>8.59</c:v>
                </c:pt>
                <c:pt idx="7">
                  <c:v>9.76</c:v>
                </c:pt>
                <c:pt idx="8">
                  <c:v>10.91</c:v>
                </c:pt>
                <c:pt idx="9">
                  <c:v>12.04</c:v>
                </c:pt>
              </c:numCache>
            </c:numRef>
          </c:val>
          <c:smooth val="0"/>
          <c:extLst>
            <c:ext xmlns:c16="http://schemas.microsoft.com/office/drawing/2014/chart" uri="{C3380CC4-5D6E-409C-BE32-E72D297353CC}">
              <c16:uniqueId val="{00000000-E878-AF45-8517-52A5815543D5}"/>
            </c:ext>
          </c:extLst>
        </c:ser>
        <c:ser>
          <c:idx val="1"/>
          <c:order val="1"/>
          <c:tx>
            <c:strRef>
              <c:f>Ornek!$E$35</c:f>
              <c:strCache>
                <c:ptCount val="1"/>
                <c:pt idx="0">
                  <c:v>Yeni vaka sayısı</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Ornek!$C$36:$C$45</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Ornek!$E$36:$E$45</c:f>
              <c:numCache>
                <c:formatCode>General</c:formatCode>
                <c:ptCount val="10"/>
                <c:pt idx="0">
                  <c:v>0.38</c:v>
                </c:pt>
                <c:pt idx="1">
                  <c:v>0.76</c:v>
                </c:pt>
                <c:pt idx="2">
                  <c:v>1.1299999999999999</c:v>
                </c:pt>
                <c:pt idx="3">
                  <c:v>1.5</c:v>
                </c:pt>
                <c:pt idx="4">
                  <c:v>1.86</c:v>
                </c:pt>
                <c:pt idx="5">
                  <c:v>2.2200000000000002</c:v>
                </c:pt>
                <c:pt idx="6">
                  <c:v>2.58</c:v>
                </c:pt>
                <c:pt idx="7">
                  <c:v>2.93</c:v>
                </c:pt>
                <c:pt idx="8">
                  <c:v>3.27</c:v>
                </c:pt>
                <c:pt idx="9">
                  <c:v>3.61</c:v>
                </c:pt>
              </c:numCache>
            </c:numRef>
          </c:val>
          <c:smooth val="0"/>
          <c:extLst>
            <c:ext xmlns:c16="http://schemas.microsoft.com/office/drawing/2014/chart" uri="{C3380CC4-5D6E-409C-BE32-E72D297353CC}">
              <c16:uniqueId val="{00000001-E878-AF45-8517-52A5815543D5}"/>
            </c:ext>
          </c:extLst>
        </c:ser>
        <c:dLbls>
          <c:showLegendKey val="0"/>
          <c:showVal val="0"/>
          <c:showCatName val="0"/>
          <c:showSerName val="0"/>
          <c:showPercent val="0"/>
          <c:showBubbleSize val="0"/>
        </c:dLbls>
        <c:marker val="1"/>
        <c:smooth val="0"/>
        <c:axId val="1513889792"/>
        <c:axId val="1563355824"/>
      </c:lineChart>
      <c:catAx>
        <c:axId val="1513889792"/>
        <c:scaling>
          <c:orientation val="minMax"/>
        </c:scaling>
        <c:delete val="0"/>
        <c:axPos val="b"/>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a:t>Zaman</a:t>
                </a:r>
                <a:r>
                  <a:rPr lang="tr-TR" sz="1100" baseline="0"/>
                  <a:t> [h] </a:t>
                </a:r>
                <a:endParaRPr lang="tr-TR" sz="1100"/>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63355824"/>
        <c:crosses val="autoZero"/>
        <c:auto val="1"/>
        <c:lblAlgn val="ctr"/>
        <c:lblOffset val="100"/>
        <c:noMultiLvlLbl val="0"/>
      </c:catAx>
      <c:valAx>
        <c:axId val="156335582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tr-TR" sz="1100"/>
                  <a:t>Risk</a:t>
                </a:r>
                <a:r>
                  <a:rPr lang="tr-TR" sz="1100" baseline="0"/>
                  <a:t> yüzdesi ve Yeni vaka sayısı</a:t>
                </a:r>
                <a:endParaRPr lang="tr-TR" sz="1100"/>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a:solidFill>
              <a:schemeClr val="accent1"/>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crossAx val="1513889792"/>
        <c:crosses val="autoZero"/>
        <c:crossBetween val="between"/>
      </c:valAx>
      <c:spPr>
        <a:noFill/>
        <a:ln>
          <a:noFill/>
        </a:ln>
        <a:effectLst/>
      </c:spPr>
    </c:plotArea>
    <c:legend>
      <c:legendPos val="b"/>
      <c:layout>
        <c:manualLayout>
          <c:xMode val="edge"/>
          <c:yMode val="edge"/>
          <c:x val="0.14217515559926341"/>
          <c:y val="0.32212149092776443"/>
          <c:w val="0.2619930757682527"/>
          <c:h val="5.0792750770284154E-2"/>
        </c:manualLayout>
      </c:layout>
      <c:overlay val="0"/>
      <c:spPr>
        <a:noFill/>
        <a:ln>
          <a:noFill/>
        </a:ln>
        <a:effectLst/>
      </c:spPr>
      <c:txPr>
        <a:bodyPr rot="0" spcFirstLastPara="1" vertOverflow="ellipsis" vert="horz" wrap="square" anchor="ctr" anchorCtr="1"/>
        <a:lstStyle/>
        <a:p>
          <a:pPr>
            <a:defRPr sz="1050" b="0" i="0" u="none" strike="noStrike" kern="1200" baseline="0">
              <a:solidFill>
                <a:schemeClr val="tx1">
                  <a:lumMod val="65000"/>
                  <a:lumOff val="35000"/>
                </a:schemeClr>
              </a:solidFill>
              <a:latin typeface="+mn-lt"/>
              <a:ea typeface="+mn-ea"/>
              <a:cs typeface="+mn-cs"/>
            </a:defRPr>
          </a:pPr>
          <a:endParaRPr lang="tr-TR"/>
        </a:p>
      </c:txPr>
    </c:legend>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userShapes r:id="rId3"/>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tr-TR"/>
              <a:t>Havalandırma yalnızca</a:t>
            </a:r>
            <a:r>
              <a:rPr lang="tr-TR" baseline="0"/>
              <a:t> sızıntı miktarı ACH = 0,4 1/h</a:t>
            </a:r>
            <a:r>
              <a:rPr lang="tr-TR"/>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tr-TR"/>
        </a:p>
      </c:txPr>
    </c:title>
    <c:autoTitleDeleted val="0"/>
    <c:plotArea>
      <c:layout/>
      <c:lineChart>
        <c:grouping val="standard"/>
        <c:varyColors val="0"/>
        <c:ser>
          <c:idx val="0"/>
          <c:order val="0"/>
          <c:tx>
            <c:strRef>
              <c:f>Ornek!$D$3</c:f>
              <c:strCache>
                <c:ptCount val="1"/>
                <c:pt idx="0">
                  <c:v>Risk %</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Ornek!$C$4:$C$13</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Ornek!$D$4:$D$13</c:f>
              <c:numCache>
                <c:formatCode>General</c:formatCode>
                <c:ptCount val="10"/>
                <c:pt idx="0">
                  <c:v>31.89</c:v>
                </c:pt>
                <c:pt idx="1">
                  <c:v>53.61</c:v>
                </c:pt>
                <c:pt idx="2">
                  <c:v>68.400000000000006</c:v>
                </c:pt>
                <c:pt idx="3">
                  <c:v>78.48</c:v>
                </c:pt>
                <c:pt idx="4">
                  <c:v>85.34</c:v>
                </c:pt>
                <c:pt idx="5">
                  <c:v>90</c:v>
                </c:pt>
                <c:pt idx="6">
                  <c:v>93.2</c:v>
                </c:pt>
                <c:pt idx="7">
                  <c:v>95.37</c:v>
                </c:pt>
                <c:pt idx="8">
                  <c:v>96.04</c:v>
                </c:pt>
                <c:pt idx="9">
                  <c:v>97.85</c:v>
                </c:pt>
              </c:numCache>
            </c:numRef>
          </c:val>
          <c:smooth val="0"/>
          <c:extLst>
            <c:ext xmlns:c16="http://schemas.microsoft.com/office/drawing/2014/chart" uri="{C3380CC4-5D6E-409C-BE32-E72D297353CC}">
              <c16:uniqueId val="{00000000-B619-5D41-B852-0CB4E03C1018}"/>
            </c:ext>
          </c:extLst>
        </c:ser>
        <c:ser>
          <c:idx val="1"/>
          <c:order val="1"/>
          <c:tx>
            <c:strRef>
              <c:f>Ornek!$E$3</c:f>
              <c:strCache>
                <c:ptCount val="1"/>
                <c:pt idx="0">
                  <c:v>Yeni vaka sayısı</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Ornek!$C$4:$C$13</c:f>
              <c:numCache>
                <c:formatCode>General</c:formatCode>
                <c:ptCount val="10"/>
                <c:pt idx="0">
                  <c:v>0.6</c:v>
                </c:pt>
                <c:pt idx="1">
                  <c:v>1.2</c:v>
                </c:pt>
                <c:pt idx="2">
                  <c:v>1.8</c:v>
                </c:pt>
                <c:pt idx="3">
                  <c:v>2.4</c:v>
                </c:pt>
                <c:pt idx="4">
                  <c:v>3</c:v>
                </c:pt>
                <c:pt idx="5">
                  <c:v>3.6</c:v>
                </c:pt>
                <c:pt idx="6">
                  <c:v>4.2</c:v>
                </c:pt>
                <c:pt idx="7">
                  <c:v>4.8</c:v>
                </c:pt>
                <c:pt idx="8">
                  <c:v>5.4</c:v>
                </c:pt>
                <c:pt idx="9">
                  <c:v>6</c:v>
                </c:pt>
              </c:numCache>
            </c:numRef>
          </c:cat>
          <c:val>
            <c:numRef>
              <c:f>Ornek!$E$4:$E$13</c:f>
              <c:numCache>
                <c:formatCode>General</c:formatCode>
                <c:ptCount val="10"/>
                <c:pt idx="0">
                  <c:v>9.57</c:v>
                </c:pt>
                <c:pt idx="1">
                  <c:v>16.079999999999998</c:v>
                </c:pt>
                <c:pt idx="2">
                  <c:v>20.57</c:v>
                </c:pt>
                <c:pt idx="3">
                  <c:v>23.54</c:v>
                </c:pt>
                <c:pt idx="4">
                  <c:v>25.6</c:v>
                </c:pt>
                <c:pt idx="5">
                  <c:v>27</c:v>
                </c:pt>
                <c:pt idx="6">
                  <c:v>27.96</c:v>
                </c:pt>
                <c:pt idx="7">
                  <c:v>28.61</c:v>
                </c:pt>
                <c:pt idx="8">
                  <c:v>29.05</c:v>
                </c:pt>
                <c:pt idx="9">
                  <c:v>29.36</c:v>
                </c:pt>
              </c:numCache>
            </c:numRef>
          </c:val>
          <c:smooth val="0"/>
          <c:extLst>
            <c:ext xmlns:c16="http://schemas.microsoft.com/office/drawing/2014/chart" uri="{C3380CC4-5D6E-409C-BE32-E72D297353CC}">
              <c16:uniqueId val="{00000001-B619-5D41-B852-0CB4E03C1018}"/>
            </c:ext>
          </c:extLst>
        </c:ser>
        <c:dLbls>
          <c:showLegendKey val="0"/>
          <c:showVal val="0"/>
          <c:showCatName val="0"/>
          <c:showSerName val="0"/>
          <c:showPercent val="0"/>
          <c:showBubbleSize val="0"/>
        </c:dLbls>
        <c:marker val="1"/>
        <c:smooth val="0"/>
        <c:axId val="1358193727"/>
        <c:axId val="1362259439"/>
      </c:lineChart>
      <c:catAx>
        <c:axId val="13581937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tr-TR"/>
                  <a:t>Zaman</a:t>
                </a:r>
                <a:r>
                  <a:rPr lang="tr-TR" baseline="0"/>
                  <a:t> [h]</a:t>
                </a:r>
                <a:endParaRPr lang="tr-T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in"/>
        <c:minorTickMark val="out"/>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crossAx val="1362259439"/>
        <c:crosses val="autoZero"/>
        <c:auto val="1"/>
        <c:lblAlgn val="ctr"/>
        <c:lblOffset val="100"/>
        <c:noMultiLvlLbl val="0"/>
      </c:catAx>
      <c:valAx>
        <c:axId val="1362259439"/>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tr-TR"/>
                  <a:t>Risk Yüzdesi ve Yeni</a:t>
                </a:r>
                <a:r>
                  <a:rPr lang="tr-TR" baseline="0"/>
                  <a:t> vaka sayısı</a:t>
                </a:r>
                <a:endParaRPr lang="tr-T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tr-T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tr-TR"/>
          </a:p>
        </c:txPr>
        <c:crossAx val="1358193727"/>
        <c:crosses val="autoZero"/>
        <c:crossBetween val="between"/>
      </c:valAx>
      <c:spPr>
        <a:noFill/>
        <a:ln>
          <a:noFill/>
        </a:ln>
        <a:effectLst/>
      </c:spPr>
    </c:plotArea>
    <c:legend>
      <c:legendPos val="b"/>
      <c:layout>
        <c:manualLayout>
          <c:xMode val="edge"/>
          <c:yMode val="edge"/>
          <c:x val="0.56007296710172749"/>
          <c:y val="0.26379644894042897"/>
          <c:w val="0.24877108094528125"/>
          <c:h val="4.40293306992789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10</xdr:col>
      <xdr:colOff>132389</xdr:colOff>
      <xdr:row>9</xdr:row>
      <xdr:rowOff>102755</xdr:rowOff>
    </xdr:from>
    <xdr:to>
      <xdr:col>10</xdr:col>
      <xdr:colOff>1214334</xdr:colOff>
      <xdr:row>13</xdr:row>
      <xdr:rowOff>82089</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32656" y="2219422"/>
          <a:ext cx="1081945"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281817</xdr:colOff>
      <xdr:row>14</xdr:row>
      <xdr:rowOff>61280</xdr:rowOff>
    </xdr:from>
    <xdr:to>
      <xdr:col>23</xdr:col>
      <xdr:colOff>584602</xdr:colOff>
      <xdr:row>38</xdr:row>
      <xdr:rowOff>120952</xdr:rowOff>
    </xdr:to>
    <xdr:graphicFrame macro="">
      <xdr:nvGraphicFramePr>
        <xdr:cNvPr id="3" name="Grafik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572607</xdr:colOff>
      <xdr:row>28</xdr:row>
      <xdr:rowOff>23182</xdr:rowOff>
    </xdr:from>
    <xdr:to>
      <xdr:col>14</xdr:col>
      <xdr:colOff>100794</xdr:colOff>
      <xdr:row>51</xdr:row>
      <xdr:rowOff>0</xdr:rowOff>
    </xdr:to>
    <xdr:graphicFrame macro="">
      <xdr:nvGraphicFramePr>
        <xdr:cNvPr id="6" name="Grafik 5">
          <a:extLst>
            <a:ext uri="{FF2B5EF4-FFF2-40B4-BE49-F238E27FC236}">
              <a16:creationId xmlns:a16="http://schemas.microsoft.com/office/drawing/2014/main" id="{00000000-0008-0000-02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707571</xdr:colOff>
      <xdr:row>0</xdr:row>
      <xdr:rowOff>150383</xdr:rowOff>
    </xdr:from>
    <xdr:to>
      <xdr:col>14</xdr:col>
      <xdr:colOff>60475</xdr:colOff>
      <xdr:row>24</xdr:row>
      <xdr:rowOff>141111</xdr:rowOff>
    </xdr:to>
    <xdr:graphicFrame macro="">
      <xdr:nvGraphicFramePr>
        <xdr:cNvPr id="2" name="Grafik 1">
          <a:extLst>
            <a:ext uri="{FF2B5EF4-FFF2-40B4-BE49-F238E27FC236}">
              <a16:creationId xmlns:a16="http://schemas.microsoft.com/office/drawing/2014/main" id="{31917277-C41C-E84D-862D-DA8B611503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184654</xdr:colOff>
      <xdr:row>9</xdr:row>
      <xdr:rowOff>43341</xdr:rowOff>
    </xdr:from>
    <xdr:to>
      <xdr:col>12</xdr:col>
      <xdr:colOff>778933</xdr:colOff>
      <xdr:row>11</xdr:row>
      <xdr:rowOff>119542</xdr:rowOff>
    </xdr:to>
    <xdr:sp macro="" textlink="">
      <xdr:nvSpPr>
        <xdr:cNvPr id="4" name="Metin kutusu 3">
          <a:extLst>
            <a:ext uri="{FF2B5EF4-FFF2-40B4-BE49-F238E27FC236}">
              <a16:creationId xmlns:a16="http://schemas.microsoft.com/office/drawing/2014/main" id="{00000000-0008-0000-0200-000004000000}"/>
            </a:ext>
          </a:extLst>
        </xdr:cNvPr>
        <xdr:cNvSpPr txBox="1"/>
      </xdr:nvSpPr>
      <xdr:spPr>
        <a:xfrm>
          <a:off x="9006921" y="1872141"/>
          <a:ext cx="3235879" cy="482601"/>
        </a:xfrm>
        <a:prstGeom prst="rect">
          <a:avLst/>
        </a:prstGeom>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tr-TR" sz="1100"/>
            <a:t>Alan 35 m2, yükseklik</a:t>
          </a:r>
          <a:r>
            <a:rPr lang="tr-TR" sz="1100" baseline="0"/>
            <a:t> 2,6 m havalandırma yok (doğal ya da mekanik) kapalı alandaki kişi sayısı 30 </a:t>
          </a:r>
          <a:endParaRPr lang="tr-TR" sz="1100"/>
        </a:p>
      </xdr:txBody>
    </xdr:sp>
    <xdr:clientData/>
  </xdr:twoCellAnchor>
</xdr:wsDr>
</file>

<file path=xl/drawings/drawing3.xml><?xml version="1.0" encoding="utf-8"?>
<c:userShapes xmlns:c="http://schemas.openxmlformats.org/drawingml/2006/chart">
  <cdr:relSizeAnchor xmlns:cdr="http://schemas.openxmlformats.org/drawingml/2006/chartDrawing">
    <cdr:from>
      <cdr:x>0.06422</cdr:x>
      <cdr:y>0.12281</cdr:y>
    </cdr:from>
    <cdr:to>
      <cdr:x>0.44546</cdr:x>
      <cdr:y>0.22515</cdr:y>
    </cdr:to>
    <cdr:sp macro="" textlink="">
      <cdr:nvSpPr>
        <cdr:cNvPr id="2" name="Metin kutusu 1">
          <a:extLst xmlns:a="http://schemas.openxmlformats.org/drawingml/2006/main">
            <a:ext uri="{FF2B5EF4-FFF2-40B4-BE49-F238E27FC236}">
              <a16:creationId xmlns:a16="http://schemas.microsoft.com/office/drawing/2014/main" id="{9A83EAC2-5F4C-6247-B511-924BBB80493E}"/>
            </a:ext>
          </a:extLst>
        </cdr:cNvPr>
        <cdr:cNvSpPr txBox="1"/>
      </cdr:nvSpPr>
      <cdr:spPr>
        <a:xfrm xmlns:a="http://schemas.openxmlformats.org/drawingml/2006/main">
          <a:off x="400050" y="533400"/>
          <a:ext cx="2374900" cy="444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tr-TR" sz="1100"/>
        </a:p>
      </cdr:txBody>
    </cdr:sp>
  </cdr:relSizeAnchor>
  <cdr:relSizeAnchor xmlns:cdr="http://schemas.openxmlformats.org/drawingml/2006/chartDrawing">
    <cdr:from>
      <cdr:x>0.10819</cdr:x>
      <cdr:y>0.12743</cdr:y>
    </cdr:from>
    <cdr:to>
      <cdr:x>0.5013</cdr:x>
      <cdr:y>0.21526</cdr:y>
    </cdr:to>
    <cdr:sp macro="" textlink="">
      <cdr:nvSpPr>
        <cdr:cNvPr id="3" name="Metin kutusu 3">
          <a:extLst xmlns:a="http://schemas.openxmlformats.org/drawingml/2006/main">
            <a:ext uri="{FF2B5EF4-FFF2-40B4-BE49-F238E27FC236}">
              <a16:creationId xmlns:a16="http://schemas.microsoft.com/office/drawing/2014/main" id="{00000000-0008-0000-0200-000004000000}"/>
            </a:ext>
          </a:extLst>
        </cdr:cNvPr>
        <cdr:cNvSpPr txBox="1"/>
      </cdr:nvSpPr>
      <cdr:spPr>
        <a:xfrm xmlns:a="http://schemas.openxmlformats.org/drawingml/2006/main">
          <a:off x="857148" y="624116"/>
          <a:ext cx="3114525" cy="430186"/>
        </a:xfrm>
        <a:prstGeom xmlns:a="http://schemas.openxmlformats.org/drawingml/2006/main" prst="rect">
          <a:avLst/>
        </a:prstGeom>
        <a:ln xmlns:a="http://schemas.openxmlformats.org/drawingml/2006/main"/>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tr-TR" sz="1100"/>
            <a:t>Alan 35 m2, yükseklik</a:t>
          </a:r>
          <a:r>
            <a:rPr lang="tr-TR" sz="1100" baseline="0"/>
            <a:t> 2,6 m havalandırma (doğal ACH=0,7 1/h) sınıftaki kişi sayısı 30 </a:t>
          </a:r>
          <a:endParaRPr lang="tr-TR" sz="1100"/>
        </a:p>
      </cdr:txBody>
    </cdr:sp>
  </cdr:relSizeAnchor>
</c:userShapes>
</file>

<file path=xl/drawings/drawing4.xml><?xml version="1.0" encoding="utf-8"?>
<c:userShapes xmlns:c="http://schemas.openxmlformats.org/drawingml/2006/chart">
  <cdr:relSizeAnchor xmlns:cdr="http://schemas.openxmlformats.org/drawingml/2006/chartDrawing">
    <cdr:from>
      <cdr:x>0.11464</cdr:x>
      <cdr:y>0.13836</cdr:y>
    </cdr:from>
    <cdr:to>
      <cdr:x>0.56704</cdr:x>
      <cdr:y>0.25786</cdr:y>
    </cdr:to>
    <cdr:sp macro="" textlink="">
      <cdr:nvSpPr>
        <cdr:cNvPr id="4" name="Metin kutusu 3">
          <a:extLst xmlns:a="http://schemas.openxmlformats.org/drawingml/2006/main">
            <a:ext uri="{FF2B5EF4-FFF2-40B4-BE49-F238E27FC236}">
              <a16:creationId xmlns:a16="http://schemas.microsoft.com/office/drawing/2014/main" id="{BF6ECF95-EA19-E247-815E-6ECE272B9D45}"/>
            </a:ext>
          </a:extLst>
        </cdr:cNvPr>
        <cdr:cNvSpPr txBox="1"/>
      </cdr:nvSpPr>
      <cdr:spPr>
        <a:xfrm xmlns:a="http://schemas.openxmlformats.org/drawingml/2006/main">
          <a:off x="711200" y="558800"/>
          <a:ext cx="2806700" cy="482600"/>
        </a:xfrm>
        <a:prstGeom xmlns:a="http://schemas.openxmlformats.org/drawingml/2006/main" prst="rect">
          <a:avLst/>
        </a:prstGeom>
        <a:ln xmlns:a="http://schemas.openxmlformats.org/drawingml/2006/main"/>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wrap="square" rtlCol="0" anchor="t"/>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r>
            <a:rPr lang="tr-TR" sz="1100"/>
            <a:t>Alan 35 m2, yükseklik</a:t>
          </a:r>
          <a:r>
            <a:rPr lang="tr-TR" sz="1100" baseline="0"/>
            <a:t> 2,6 m mekanik havalandırma  kapalı alandaki kişi sayısı 30 </a:t>
          </a:r>
          <a:endParaRPr lang="tr-TR" sz="1100"/>
        </a:p>
      </cdr:txBody>
    </cdr:sp>
  </cdr:relSizeAnchor>
</c:userShape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dimension ref="A1:L34"/>
  <sheetViews>
    <sheetView zoomScale="75" zoomScaleNormal="85" workbookViewId="0">
      <selection activeCell="L16" sqref="L16"/>
    </sheetView>
  </sheetViews>
  <sheetFormatPr defaultColWidth="9" defaultRowHeight="15.5"/>
  <cols>
    <col min="1" max="1" width="7.33203125" style="1" customWidth="1"/>
    <col min="2" max="2" width="4.5" style="1" customWidth="1"/>
    <col min="3" max="3" width="14.58203125" style="1" customWidth="1"/>
    <col min="4" max="4" width="9" style="1"/>
    <col min="5" max="5" width="37.58203125" style="1" customWidth="1"/>
    <col min="6" max="6" width="5.83203125" style="1" bestFit="1" customWidth="1"/>
    <col min="7" max="7" width="9" style="1"/>
    <col min="8" max="8" width="4.58203125" style="1" customWidth="1"/>
    <col min="9" max="9" width="37.58203125" style="2" customWidth="1"/>
    <col min="10" max="10" width="8.33203125" style="2" customWidth="1"/>
    <col min="11" max="11" width="24.58203125" style="2" bestFit="1" customWidth="1"/>
    <col min="12" max="12" width="14.58203125" style="1" customWidth="1"/>
    <col min="13" max="13" width="13.83203125" style="1" customWidth="1"/>
    <col min="14" max="15" width="14.58203125" style="1" customWidth="1"/>
    <col min="16" max="16384" width="9" style="1"/>
  </cols>
  <sheetData>
    <row r="1" spans="3:12" ht="38.15" customHeight="1">
      <c r="E1" s="2"/>
      <c r="F1" s="2"/>
      <c r="G1" s="2"/>
      <c r="H1" s="2"/>
    </row>
    <row r="2" spans="3:12">
      <c r="C2" s="81" t="s">
        <v>87</v>
      </c>
      <c r="D2" s="82"/>
      <c r="E2" s="82"/>
      <c r="F2" s="82"/>
      <c r="G2" s="82"/>
      <c r="H2" s="82"/>
      <c r="I2" s="82"/>
      <c r="J2" s="82"/>
      <c r="K2" s="82"/>
      <c r="L2" s="82"/>
    </row>
    <row r="3" spans="3:12">
      <c r="C3" s="82"/>
      <c r="D3" s="82"/>
      <c r="E3" s="82"/>
      <c r="F3" s="82"/>
      <c r="G3" s="82"/>
      <c r="H3" s="82"/>
      <c r="I3" s="82"/>
      <c r="J3" s="82"/>
      <c r="K3" s="82"/>
      <c r="L3" s="82"/>
    </row>
    <row r="4" spans="3:12">
      <c r="C4" s="82"/>
      <c r="D4" s="82"/>
      <c r="E4" s="82"/>
      <c r="F4" s="82"/>
      <c r="G4" s="82"/>
      <c r="H4" s="82"/>
      <c r="I4" s="82"/>
      <c r="J4" s="82"/>
      <c r="K4" s="82"/>
      <c r="L4" s="82"/>
    </row>
    <row r="5" spans="3:12">
      <c r="C5" s="82"/>
      <c r="D5" s="82"/>
      <c r="E5" s="82"/>
      <c r="F5" s="82"/>
      <c r="G5" s="82"/>
      <c r="H5" s="82"/>
      <c r="I5" s="82"/>
      <c r="J5" s="82"/>
      <c r="K5" s="82"/>
      <c r="L5" s="82"/>
    </row>
    <row r="6" spans="3:12">
      <c r="C6" s="82"/>
      <c r="D6" s="82"/>
      <c r="E6" s="82"/>
      <c r="F6" s="82"/>
      <c r="G6" s="82"/>
      <c r="H6" s="82"/>
      <c r="I6" s="82"/>
      <c r="J6" s="82"/>
      <c r="K6" s="82"/>
      <c r="L6" s="82"/>
    </row>
    <row r="7" spans="3:12">
      <c r="C7" s="82"/>
      <c r="D7" s="82"/>
      <c r="E7" s="82"/>
      <c r="F7" s="82"/>
      <c r="G7" s="82"/>
      <c r="H7" s="82"/>
      <c r="I7" s="82"/>
      <c r="J7" s="82"/>
      <c r="K7" s="82"/>
      <c r="L7" s="82"/>
    </row>
    <row r="8" spans="3:12">
      <c r="C8" s="82"/>
      <c r="D8" s="82"/>
      <c r="E8" s="82"/>
      <c r="F8" s="82"/>
      <c r="G8" s="82"/>
      <c r="H8" s="82"/>
      <c r="I8" s="82"/>
      <c r="J8" s="82"/>
      <c r="K8" s="82"/>
      <c r="L8" s="82"/>
    </row>
    <row r="9" spans="3:12">
      <c r="C9" s="1" t="s">
        <v>63</v>
      </c>
    </row>
    <row r="10" spans="3:12" ht="23.15" customHeight="1">
      <c r="D10" s="83" t="s">
        <v>11</v>
      </c>
      <c r="E10" s="83"/>
      <c r="F10" s="83"/>
      <c r="G10" s="83"/>
      <c r="H10" s="83"/>
      <c r="I10" s="83"/>
      <c r="J10" s="83"/>
      <c r="K10" s="83"/>
    </row>
    <row r="11" spans="3:12" ht="32.15" customHeight="1">
      <c r="D11" s="83"/>
      <c r="E11" s="83"/>
      <c r="F11" s="83"/>
      <c r="G11" s="83"/>
      <c r="H11" s="83"/>
      <c r="I11" s="83"/>
      <c r="J11" s="83"/>
      <c r="K11" s="83"/>
    </row>
    <row r="12" spans="3:12">
      <c r="D12" s="83"/>
      <c r="E12" s="83"/>
      <c r="F12" s="83"/>
      <c r="G12" s="83"/>
      <c r="H12" s="83"/>
      <c r="I12" s="83"/>
      <c r="J12" s="83"/>
      <c r="K12" s="83"/>
    </row>
    <row r="13" spans="3:12">
      <c r="D13" s="83"/>
      <c r="E13" s="83"/>
      <c r="F13" s="83"/>
      <c r="G13" s="83"/>
      <c r="H13" s="83"/>
      <c r="I13" s="83"/>
      <c r="J13" s="83"/>
      <c r="K13" s="83"/>
    </row>
    <row r="14" spans="3:12">
      <c r="D14" s="83"/>
      <c r="E14" s="83"/>
      <c r="F14" s="83"/>
      <c r="G14" s="83"/>
      <c r="H14" s="83"/>
      <c r="I14" s="83"/>
      <c r="J14" s="83"/>
      <c r="K14" s="83"/>
    </row>
    <row r="16" spans="3:12" ht="308.14999999999998" customHeight="1">
      <c r="D16" s="78" t="s">
        <v>86</v>
      </c>
      <c r="E16" s="79"/>
      <c r="F16" s="79"/>
      <c r="G16" s="79"/>
      <c r="H16" s="79"/>
      <c r="I16" s="79"/>
      <c r="J16" s="79"/>
      <c r="K16" s="80"/>
    </row>
    <row r="17" spans="1:11" ht="30" customHeight="1">
      <c r="A17" s="69"/>
      <c r="B17" s="69"/>
      <c r="C17" s="69"/>
      <c r="D17" s="69"/>
      <c r="E17" s="14"/>
      <c r="F17" s="14"/>
      <c r="G17" s="14"/>
      <c r="H17" s="14"/>
      <c r="I17" s="1"/>
      <c r="J17" s="1"/>
      <c r="K17" s="1"/>
    </row>
    <row r="18" spans="1:11" ht="30" customHeight="1">
      <c r="A18" s="69"/>
      <c r="B18" s="71"/>
      <c r="C18" s="70"/>
      <c r="D18" s="69"/>
      <c r="G18" s="9"/>
      <c r="I18" s="1"/>
      <c r="J18" s="1"/>
      <c r="K18" s="1"/>
    </row>
    <row r="19" spans="1:11" ht="30" customHeight="1">
      <c r="A19" s="69"/>
      <c r="B19" s="71"/>
      <c r="C19" s="70"/>
      <c r="D19" s="69"/>
      <c r="I19" s="1"/>
      <c r="J19" s="1"/>
      <c r="K19" s="1"/>
    </row>
    <row r="20" spans="1:11" ht="30" customHeight="1">
      <c r="A20" s="69"/>
      <c r="B20" s="71"/>
      <c r="C20" s="70"/>
      <c r="D20" s="69"/>
      <c r="I20" s="1"/>
      <c r="J20" s="1"/>
      <c r="K20" s="1"/>
    </row>
    <row r="21" spans="1:11" ht="30" customHeight="1">
      <c r="A21" s="69"/>
      <c r="B21" s="71"/>
      <c r="C21" s="70"/>
      <c r="D21" s="69"/>
      <c r="I21" s="1"/>
      <c r="J21" s="1"/>
      <c r="K21" s="1"/>
    </row>
    <row r="22" spans="1:11" ht="30" customHeight="1">
      <c r="A22" s="69"/>
      <c r="B22" s="69"/>
      <c r="C22" s="69"/>
      <c r="D22" s="69"/>
      <c r="I22" s="1"/>
      <c r="J22" s="1"/>
      <c r="K22" s="1"/>
    </row>
    <row r="23" spans="1:11" ht="30" customHeight="1">
      <c r="I23" s="1"/>
      <c r="J23" s="1"/>
      <c r="K23" s="1"/>
    </row>
    <row r="24" spans="1:11" hidden="1">
      <c r="G24" s="1" t="s">
        <v>12</v>
      </c>
      <c r="I24" s="1"/>
      <c r="J24" s="1"/>
      <c r="K24" s="1"/>
    </row>
    <row r="25" spans="1:11" hidden="1">
      <c r="G25" s="1" t="s">
        <v>13</v>
      </c>
      <c r="I25" s="1"/>
      <c r="J25" s="1"/>
      <c r="K25" s="1"/>
    </row>
    <row r="26" spans="1:11" hidden="1">
      <c r="G26" s="1" t="s">
        <v>9</v>
      </c>
      <c r="I26" s="1"/>
      <c r="J26" s="1"/>
      <c r="K26" s="1"/>
    </row>
    <row r="27" spans="1:11" hidden="1">
      <c r="G27" s="1" t="s">
        <v>14</v>
      </c>
      <c r="I27" s="1"/>
      <c r="J27" s="1"/>
      <c r="K27" s="1"/>
    </row>
    <row r="28" spans="1:11" hidden="1">
      <c r="G28" s="1" t="s">
        <v>15</v>
      </c>
      <c r="I28" s="1"/>
      <c r="J28" s="1"/>
      <c r="K28" s="1"/>
    </row>
    <row r="29" spans="1:11" hidden="1">
      <c r="G29" s="1" t="s">
        <v>10</v>
      </c>
    </row>
    <row r="30" spans="1:11" hidden="1">
      <c r="G30" s="1" t="s">
        <v>16</v>
      </c>
    </row>
    <row r="31" spans="1:11" hidden="1"/>
    <row r="32" spans="1:11" hidden="1"/>
    <row r="33" spans="7:7" hidden="1">
      <c r="G33" s="1" t="s">
        <v>33</v>
      </c>
    </row>
    <row r="34" spans="7:7" hidden="1">
      <c r="G34" s="1" t="s">
        <v>37</v>
      </c>
    </row>
  </sheetData>
  <sheetProtection algorithmName="SHA-512" hashValue="vmRkZUyC59zpiyS1UymmE6PyLuQZ9q3AlZGCtlBv7+8raB5YZvIILp+lLsvyEPPhI5RAvlKwKSTiEFaYSgaKQg==" saltValue="BAzmK2jlAF1Uhg+V/8fiww==" spinCount="100000" sheet="1" objects="1" scenarios="1" selectLockedCells="1"/>
  <mergeCells count="3">
    <mergeCell ref="D16:K16"/>
    <mergeCell ref="C2:L8"/>
    <mergeCell ref="D10:K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dimension ref="B1:O60"/>
  <sheetViews>
    <sheetView tabSelected="1" zoomScale="85" zoomScaleNormal="85" workbookViewId="0">
      <selection activeCell="G4" sqref="G4"/>
    </sheetView>
  </sheetViews>
  <sheetFormatPr defaultColWidth="9" defaultRowHeight="15.5"/>
  <cols>
    <col min="1" max="1" width="7.33203125" style="1" customWidth="1"/>
    <col min="2" max="2" width="4.5" style="1" customWidth="1"/>
    <col min="3" max="3" width="14.58203125" style="1" customWidth="1"/>
    <col min="4" max="4" width="11" style="1"/>
    <col min="5" max="5" width="37.58203125" style="1" customWidth="1"/>
    <col min="6" max="6" width="5.83203125" style="1" bestFit="1" customWidth="1"/>
    <col min="7" max="7" width="20.33203125" style="1" bestFit="1" customWidth="1"/>
    <col min="8" max="8" width="4.58203125" style="1" customWidth="1"/>
    <col min="9" max="9" width="37.58203125" style="2" customWidth="1"/>
    <col min="10" max="10" width="8.33203125" style="2" customWidth="1"/>
    <col min="11" max="11" width="24.58203125" style="2" bestFit="1" customWidth="1"/>
    <col min="12" max="12" width="14.58203125" style="1" customWidth="1"/>
    <col min="13" max="13" width="21.33203125" style="1" hidden="1" customWidth="1"/>
    <col min="14" max="15" width="14.58203125" style="1" hidden="1" customWidth="1"/>
    <col min="16" max="16384" width="9" style="1"/>
  </cols>
  <sheetData>
    <row r="1" spans="2:15" ht="93" customHeight="1" thickBot="1">
      <c r="E1" s="2"/>
      <c r="F1" s="2"/>
      <c r="G1" s="2"/>
      <c r="H1" s="2"/>
    </row>
    <row r="2" spans="2:15" ht="30" customHeight="1" thickTop="1" thickBot="1">
      <c r="B2" s="17"/>
      <c r="C2" s="4" t="s">
        <v>51</v>
      </c>
      <c r="E2" s="95" t="s">
        <v>19</v>
      </c>
      <c r="F2" s="96"/>
      <c r="G2" s="97"/>
      <c r="I2" s="98" t="s">
        <v>35</v>
      </c>
      <c r="J2" s="99"/>
      <c r="K2" s="100"/>
      <c r="M2" s="91" t="s">
        <v>8</v>
      </c>
      <c r="N2" s="91"/>
      <c r="O2" s="91"/>
    </row>
    <row r="3" spans="2:15" ht="30" customHeight="1" thickBot="1">
      <c r="B3" s="3"/>
      <c r="C3" s="4" t="s">
        <v>52</v>
      </c>
      <c r="E3" s="25" t="s">
        <v>25</v>
      </c>
      <c r="F3" s="21" t="s">
        <v>26</v>
      </c>
      <c r="G3" s="26" t="s">
        <v>27</v>
      </c>
      <c r="I3" s="30" t="s">
        <v>25</v>
      </c>
      <c r="J3" s="23" t="s">
        <v>26</v>
      </c>
      <c r="K3" s="31" t="s">
        <v>27</v>
      </c>
      <c r="M3" s="55" t="s">
        <v>20</v>
      </c>
      <c r="N3" s="56" t="s">
        <v>45</v>
      </c>
      <c r="O3" s="56" t="s">
        <v>46</v>
      </c>
    </row>
    <row r="4" spans="2:15" ht="30" customHeight="1" thickBot="1">
      <c r="B4" s="5"/>
      <c r="C4" s="4" t="s">
        <v>53</v>
      </c>
      <c r="E4" s="27" t="s">
        <v>41</v>
      </c>
      <c r="F4" s="22" t="s">
        <v>2</v>
      </c>
      <c r="G4" s="63">
        <v>30</v>
      </c>
      <c r="H4" s="14"/>
      <c r="I4" s="32" t="s">
        <v>57</v>
      </c>
      <c r="J4" s="23" t="s">
        <v>36</v>
      </c>
      <c r="K4" s="33">
        <v>160</v>
      </c>
      <c r="M4" s="57" t="s">
        <v>12</v>
      </c>
      <c r="N4" s="15">
        <v>2.5</v>
      </c>
      <c r="O4" s="16">
        <v>0.3</v>
      </c>
    </row>
    <row r="5" spans="2:15" ht="30" customHeight="1" thickBot="1">
      <c r="B5" s="6"/>
      <c r="C5" s="4" t="s">
        <v>54</v>
      </c>
      <c r="E5" s="27" t="s">
        <v>40</v>
      </c>
      <c r="F5" s="22" t="s">
        <v>2</v>
      </c>
      <c r="G5" s="63">
        <v>1</v>
      </c>
      <c r="H5" s="14"/>
      <c r="I5" s="101" t="s">
        <v>29</v>
      </c>
      <c r="J5" s="23" t="s">
        <v>30</v>
      </c>
      <c r="K5" s="33">
        <v>16</v>
      </c>
      <c r="M5" s="57" t="s">
        <v>82</v>
      </c>
      <c r="N5" s="15">
        <v>3.8</v>
      </c>
      <c r="O5" s="16">
        <v>0.9</v>
      </c>
    </row>
    <row r="6" spans="2:15" ht="30" customHeight="1">
      <c r="E6" s="27" t="s">
        <v>38</v>
      </c>
      <c r="F6" s="22" t="s">
        <v>39</v>
      </c>
      <c r="G6" s="63">
        <v>2</v>
      </c>
      <c r="H6" s="14"/>
      <c r="I6" s="101"/>
      <c r="J6" s="23" t="s">
        <v>4</v>
      </c>
      <c r="K6" s="33">
        <v>500</v>
      </c>
      <c r="M6" s="57" t="s">
        <v>73</v>
      </c>
      <c r="N6" s="15">
        <v>2.5</v>
      </c>
      <c r="O6" s="16">
        <v>0.3</v>
      </c>
    </row>
    <row r="7" spans="2:15" ht="30" customHeight="1" thickBot="1">
      <c r="E7" s="28" t="s">
        <v>42</v>
      </c>
      <c r="F7" s="29" t="s">
        <v>1</v>
      </c>
      <c r="G7" s="64">
        <v>48</v>
      </c>
      <c r="H7" s="14"/>
      <c r="I7" s="34" t="s">
        <v>58</v>
      </c>
      <c r="J7" s="35" t="s">
        <v>50</v>
      </c>
      <c r="K7" s="36">
        <f>(K6/1000000)*K5*60</f>
        <v>0.48</v>
      </c>
      <c r="M7" s="57" t="s">
        <v>74</v>
      </c>
      <c r="N7" s="15">
        <v>3.8</v>
      </c>
      <c r="O7" s="16">
        <v>0.3</v>
      </c>
    </row>
    <row r="8" spans="2:15" ht="30" customHeight="1" thickTop="1" thickBot="1">
      <c r="I8" s="19"/>
      <c r="J8" s="20"/>
      <c r="M8" s="57" t="s">
        <v>75</v>
      </c>
      <c r="N8" s="15">
        <v>5</v>
      </c>
      <c r="O8" s="16">
        <v>0.9</v>
      </c>
    </row>
    <row r="9" spans="2:15" ht="30" customHeight="1" thickTop="1">
      <c r="E9" s="87" t="s">
        <v>24</v>
      </c>
      <c r="F9" s="88"/>
      <c r="G9" s="89"/>
      <c r="H9" s="14"/>
      <c r="I9" s="92" t="s">
        <v>34</v>
      </c>
      <c r="J9" s="93"/>
      <c r="K9" s="94"/>
      <c r="M9" s="57" t="s">
        <v>76</v>
      </c>
      <c r="N9" s="15">
        <v>3.8</v>
      </c>
      <c r="O9" s="16">
        <v>0.6</v>
      </c>
    </row>
    <row r="10" spans="2:15" ht="30" customHeight="1">
      <c r="E10" s="52" t="s">
        <v>20</v>
      </c>
      <c r="F10" s="53" t="s">
        <v>18</v>
      </c>
      <c r="G10" s="63" t="s">
        <v>13</v>
      </c>
      <c r="H10" s="14"/>
      <c r="I10" s="37" t="s">
        <v>44</v>
      </c>
      <c r="J10" s="24" t="s">
        <v>2</v>
      </c>
      <c r="K10" s="38">
        <f>+IF(G13="Yok",G4*(1-EXP(-((G5*G26*G27*G6)/G19))),IF(G13="Var",K11*G4/100,""))</f>
        <v>15.446864235717674</v>
      </c>
      <c r="M10" s="57" t="s">
        <v>81</v>
      </c>
      <c r="N10" s="15">
        <v>2.5</v>
      </c>
      <c r="O10" s="16">
        <v>0.3</v>
      </c>
    </row>
    <row r="11" spans="2:15" ht="30" customHeight="1" thickBot="1">
      <c r="E11" s="52" t="s">
        <v>21</v>
      </c>
      <c r="F11" s="53" t="s">
        <v>47</v>
      </c>
      <c r="G11" s="63">
        <v>35</v>
      </c>
      <c r="H11" s="14"/>
      <c r="I11" s="39" t="s">
        <v>17</v>
      </c>
      <c r="J11" s="40" t="s">
        <v>3</v>
      </c>
      <c r="K11" s="41">
        <f>+IF(G13="Yok",(1-EXP(-((G5*G26*G27*G6)/G19)))*100,IF(G13="Var",(1-EXP(-(((G5*K26*K27*G6)/G16))/(G20+K28+K29)))*100,""))</f>
        <v>51.489547452392245</v>
      </c>
      <c r="M11" s="57" t="s">
        <v>78</v>
      </c>
      <c r="N11" s="15">
        <v>3.8</v>
      </c>
      <c r="O11" s="16">
        <v>0.3</v>
      </c>
    </row>
    <row r="12" spans="2:15" ht="30" customHeight="1" thickTop="1">
      <c r="E12" s="52" t="s">
        <v>22</v>
      </c>
      <c r="F12" s="53" t="s">
        <v>6</v>
      </c>
      <c r="G12" s="77">
        <v>2.6</v>
      </c>
      <c r="H12" s="14"/>
      <c r="I12" s="1"/>
      <c r="J12" s="1"/>
      <c r="K12" s="1"/>
      <c r="M12" s="57" t="s">
        <v>79</v>
      </c>
      <c r="N12" s="15">
        <v>10</v>
      </c>
      <c r="O12" s="16">
        <v>0.6</v>
      </c>
    </row>
    <row r="13" spans="2:15" ht="30" customHeight="1">
      <c r="E13" s="52" t="s">
        <v>64</v>
      </c>
      <c r="F13" s="53" t="s">
        <v>18</v>
      </c>
      <c r="G13" s="63" t="s">
        <v>37</v>
      </c>
      <c r="H13" s="14"/>
      <c r="I13" s="1"/>
      <c r="J13" s="1"/>
      <c r="K13" s="1"/>
      <c r="M13" s="57" t="s">
        <v>80</v>
      </c>
      <c r="N13" s="15">
        <v>3.8</v>
      </c>
      <c r="O13" s="16">
        <v>0.3</v>
      </c>
    </row>
    <row r="14" spans="2:15" ht="30" customHeight="1">
      <c r="E14" s="54" t="s">
        <v>65</v>
      </c>
      <c r="F14" s="53" t="s">
        <v>18</v>
      </c>
      <c r="G14" s="63">
        <v>1</v>
      </c>
      <c r="H14" s="14"/>
      <c r="K14" s="7"/>
      <c r="M14" s="57" t="s">
        <v>13</v>
      </c>
      <c r="N14" s="15">
        <v>5</v>
      </c>
      <c r="O14" s="16">
        <v>0.6</v>
      </c>
    </row>
    <row r="15" spans="2:15" ht="30" customHeight="1">
      <c r="E15" s="54" t="s">
        <v>48</v>
      </c>
      <c r="F15" s="53" t="s">
        <v>18</v>
      </c>
      <c r="G15" s="63">
        <v>0.75</v>
      </c>
      <c r="K15" s="7"/>
      <c r="M15" s="57" t="s">
        <v>9</v>
      </c>
      <c r="N15" s="15">
        <v>3.8</v>
      </c>
      <c r="O15" s="16">
        <v>0.9</v>
      </c>
    </row>
    <row r="16" spans="2:15" ht="30" customHeight="1">
      <c r="E16" s="52" t="s">
        <v>23</v>
      </c>
      <c r="F16" s="53" t="s">
        <v>49</v>
      </c>
      <c r="G16" s="65">
        <f>+IF(OR(G11="",G12=""),"",G11*G12)</f>
        <v>91</v>
      </c>
      <c r="H16" s="10"/>
      <c r="K16" s="7"/>
      <c r="M16" s="57" t="s">
        <v>14</v>
      </c>
      <c r="N16" s="15">
        <v>3.8</v>
      </c>
      <c r="O16" s="16">
        <v>0.3</v>
      </c>
    </row>
    <row r="17" spans="4:15" ht="30" customHeight="1">
      <c r="E17" s="61" t="s">
        <v>66</v>
      </c>
      <c r="F17" s="62" t="s">
        <v>18</v>
      </c>
      <c r="G17" s="68" t="s">
        <v>67</v>
      </c>
      <c r="H17" s="10"/>
      <c r="K17" s="7"/>
      <c r="M17" s="57" t="s">
        <v>15</v>
      </c>
      <c r="N17" s="15">
        <v>10</v>
      </c>
      <c r="O17" s="16">
        <v>0.3</v>
      </c>
    </row>
    <row r="18" spans="4:15" ht="30" customHeight="1">
      <c r="E18" s="61" t="s">
        <v>72</v>
      </c>
      <c r="F18" s="62" t="s">
        <v>50</v>
      </c>
      <c r="G18" s="68">
        <v>36.4</v>
      </c>
      <c r="H18" s="10"/>
      <c r="K18" s="7"/>
      <c r="M18" s="57" t="s">
        <v>10</v>
      </c>
      <c r="N18" s="15">
        <v>3.8</v>
      </c>
      <c r="O18" s="16">
        <v>0.3</v>
      </c>
    </row>
    <row r="19" spans="4:15" ht="30" customHeight="1">
      <c r="E19" s="61" t="s">
        <v>70</v>
      </c>
      <c r="F19" s="62" t="s">
        <v>50</v>
      </c>
      <c r="G19" s="66">
        <f>+IF(OR(G10="",G17=""),"",IF(G17="Doğal Havalandırma",G16*0.7,IF(G17="Kullanıcı Tanımlı",G18,(VLOOKUP(G10,M4:O19,2,FALSE)*G4+VLOOKUP(G10,M4:O19,3,FALSE)*G11)*3.6)))</f>
        <v>63.699999999999996</v>
      </c>
      <c r="H19" s="8"/>
      <c r="I19" s="10"/>
      <c r="J19" s="10"/>
      <c r="K19" s="10"/>
      <c r="M19" s="57" t="s">
        <v>16</v>
      </c>
      <c r="N19" s="15">
        <v>3.8</v>
      </c>
      <c r="O19" s="16">
        <v>0.3</v>
      </c>
    </row>
    <row r="20" spans="4:15" ht="30" customHeight="1">
      <c r="E20" s="59" t="s">
        <v>7</v>
      </c>
      <c r="F20" s="60" t="s">
        <v>18</v>
      </c>
      <c r="G20" s="67">
        <f>+IF(OR(G19="",G16=""),"",G19/G16)</f>
        <v>0.7</v>
      </c>
      <c r="K20" s="7"/>
    </row>
    <row r="21" spans="4:15" ht="30" customHeight="1" thickBot="1">
      <c r="E21" s="102" t="s">
        <v>71</v>
      </c>
      <c r="F21" s="103"/>
      <c r="G21" s="104"/>
      <c r="K21" s="7"/>
    </row>
    <row r="22" spans="4:15" ht="30" customHeight="1" thickTop="1">
      <c r="E22" s="11"/>
      <c r="F22" s="12"/>
      <c r="G22" s="13"/>
      <c r="H22" s="14"/>
      <c r="I22" s="1"/>
      <c r="J22" s="1"/>
      <c r="K22" s="1"/>
    </row>
    <row r="23" spans="4:15" ht="30" customHeight="1" thickBot="1">
      <c r="E23" s="90" t="s">
        <v>31</v>
      </c>
      <c r="F23" s="90"/>
      <c r="G23" s="90"/>
      <c r="H23" s="90"/>
      <c r="I23" s="90"/>
      <c r="J23" s="90"/>
      <c r="K23" s="90"/>
    </row>
    <row r="24" spans="4:15" ht="30" customHeight="1" thickTop="1" thickBot="1">
      <c r="F24" s="10"/>
      <c r="G24" s="10"/>
      <c r="H24" s="14"/>
      <c r="I24" s="1"/>
      <c r="J24" s="1"/>
      <c r="K24" s="1"/>
    </row>
    <row r="25" spans="4:15" ht="30" customHeight="1" thickTop="1">
      <c r="E25" s="84" t="s">
        <v>28</v>
      </c>
      <c r="F25" s="85"/>
      <c r="G25" s="86"/>
      <c r="H25" s="14"/>
      <c r="I25" s="84" t="s">
        <v>32</v>
      </c>
      <c r="J25" s="85"/>
      <c r="K25" s="86"/>
    </row>
    <row r="26" spans="4:15" ht="30" customHeight="1">
      <c r="E26" s="44" t="s">
        <v>42</v>
      </c>
      <c r="F26" s="45" t="s">
        <v>1</v>
      </c>
      <c r="G26" s="33">
        <f>+IF(AND(G13="Yok",G10&lt;&gt;""),G7,"")</f>
        <v>48</v>
      </c>
      <c r="H26" s="14"/>
      <c r="I26" s="48" t="s">
        <v>42</v>
      </c>
      <c r="J26" s="49" t="s">
        <v>1</v>
      </c>
      <c r="K26" s="33" t="str">
        <f>+IF(AND(G13="Var",G10&lt;&gt;""),G7,"")</f>
        <v/>
      </c>
    </row>
    <row r="27" spans="4:15" ht="30" customHeight="1" thickBot="1">
      <c r="D27" s="18"/>
      <c r="E27" s="46" t="s">
        <v>43</v>
      </c>
      <c r="F27" s="47" t="s">
        <v>50</v>
      </c>
      <c r="G27" s="36">
        <f>+IF(AND(G13="Yok",G10&lt;&gt;""),K7,"")</f>
        <v>0.48</v>
      </c>
      <c r="H27" s="14"/>
      <c r="I27" s="48" t="s">
        <v>43</v>
      </c>
      <c r="J27" s="49" t="s">
        <v>0</v>
      </c>
      <c r="K27" s="33" t="str">
        <f>+IF(AND(G13="Var",G10&lt;&gt;""),K7,"")</f>
        <v/>
      </c>
    </row>
    <row r="28" spans="4:15" ht="30" customHeight="1" thickTop="1">
      <c r="E28" s="14"/>
      <c r="F28" s="14"/>
      <c r="G28" s="14"/>
      <c r="H28" s="14"/>
      <c r="I28" s="48" t="s">
        <v>55</v>
      </c>
      <c r="J28" s="49" t="s">
        <v>5</v>
      </c>
      <c r="K28" s="42" t="str">
        <f>+IF(AND(G13="Var",G10&lt;&gt;"",G14&lt;&gt;"",G15&lt;&gt;""),G14*G19*G15/G16,"")</f>
        <v/>
      </c>
    </row>
    <row r="29" spans="4:15" ht="30" customHeight="1" thickBot="1">
      <c r="G29" s="9"/>
      <c r="I29" s="50" t="s">
        <v>56</v>
      </c>
      <c r="J29" s="51" t="s">
        <v>5</v>
      </c>
      <c r="K29" s="43" t="str">
        <f>+IF(AND(G13="Var",G10&lt;&gt;""),((0.108*(K4*0.000001)^2)*(1+(0.166/(K4*0.000001))))/G12,"")</f>
        <v/>
      </c>
    </row>
    <row r="30" spans="4:15" ht="30" customHeight="1" thickTop="1">
      <c r="I30" s="1"/>
      <c r="J30" s="1"/>
      <c r="K30" s="1"/>
    </row>
    <row r="31" spans="4:15" ht="30" customHeight="1">
      <c r="I31" s="1"/>
      <c r="J31" s="1"/>
      <c r="K31" s="1"/>
    </row>
    <row r="32" spans="4:15" ht="30" customHeight="1">
      <c r="I32" s="1"/>
      <c r="J32" s="1"/>
      <c r="K32" s="1"/>
    </row>
    <row r="33" spans="7:11" ht="30" customHeight="1">
      <c r="I33" s="1"/>
      <c r="J33" s="1"/>
      <c r="K33" s="1"/>
    </row>
    <row r="34" spans="7:11" ht="30" hidden="1" customHeight="1">
      <c r="I34" s="1"/>
      <c r="J34" s="1"/>
      <c r="K34" s="1"/>
    </row>
    <row r="35" spans="7:11" hidden="1">
      <c r="G35" s="1" t="s">
        <v>12</v>
      </c>
      <c r="I35" s="1"/>
      <c r="J35" s="1"/>
      <c r="K35" s="1"/>
    </row>
    <row r="36" spans="7:11" hidden="1">
      <c r="G36" s="1" t="s">
        <v>13</v>
      </c>
      <c r="I36" s="1"/>
      <c r="J36" s="1"/>
      <c r="K36" s="1"/>
    </row>
    <row r="37" spans="7:11" hidden="1">
      <c r="G37" s="1" t="s">
        <v>9</v>
      </c>
      <c r="I37" s="1"/>
      <c r="J37" s="1"/>
      <c r="K37" s="1"/>
    </row>
    <row r="38" spans="7:11" hidden="1">
      <c r="G38" s="1" t="s">
        <v>82</v>
      </c>
      <c r="I38" s="1"/>
      <c r="J38" s="1"/>
      <c r="K38" s="1"/>
    </row>
    <row r="39" spans="7:11" hidden="1">
      <c r="G39" s="1" t="s">
        <v>73</v>
      </c>
      <c r="I39" s="1"/>
      <c r="J39" s="1"/>
      <c r="K39" s="1"/>
    </row>
    <row r="40" spans="7:11" hidden="1">
      <c r="G40" s="1" t="s">
        <v>74</v>
      </c>
      <c r="I40" s="1"/>
      <c r="J40" s="1"/>
      <c r="K40" s="1"/>
    </row>
    <row r="41" spans="7:11" hidden="1">
      <c r="G41" s="1" t="s">
        <v>75</v>
      </c>
      <c r="I41" s="1"/>
      <c r="J41" s="1"/>
      <c r="K41" s="1"/>
    </row>
    <row r="42" spans="7:11" hidden="1">
      <c r="G42" s="1" t="s">
        <v>76</v>
      </c>
      <c r="I42" s="1"/>
      <c r="J42" s="1"/>
      <c r="K42" s="1"/>
    </row>
    <row r="43" spans="7:11" hidden="1">
      <c r="G43" s="1" t="s">
        <v>77</v>
      </c>
      <c r="I43" s="1"/>
      <c r="J43" s="1"/>
      <c r="K43" s="1"/>
    </row>
    <row r="44" spans="7:11" hidden="1">
      <c r="G44" s="1" t="s">
        <v>78</v>
      </c>
      <c r="I44" s="1"/>
      <c r="J44" s="1"/>
      <c r="K44" s="1"/>
    </row>
    <row r="45" spans="7:11" hidden="1">
      <c r="G45" s="1" t="s">
        <v>79</v>
      </c>
      <c r="I45" s="1"/>
      <c r="J45" s="1"/>
      <c r="K45" s="1"/>
    </row>
    <row r="46" spans="7:11" hidden="1">
      <c r="G46" s="1" t="s">
        <v>80</v>
      </c>
      <c r="I46" s="1"/>
      <c r="J46" s="1"/>
      <c r="K46" s="1"/>
    </row>
    <row r="47" spans="7:11" hidden="1">
      <c r="G47" s="1" t="s">
        <v>14</v>
      </c>
      <c r="I47" s="1"/>
      <c r="J47" s="1"/>
      <c r="K47" s="1"/>
    </row>
    <row r="48" spans="7:11" hidden="1">
      <c r="G48" s="1" t="s">
        <v>15</v>
      </c>
      <c r="I48" s="1"/>
      <c r="J48" s="1"/>
      <c r="K48" s="1"/>
    </row>
    <row r="49" spans="7:11" hidden="1">
      <c r="G49" s="1" t="s">
        <v>10</v>
      </c>
      <c r="I49" s="1"/>
      <c r="J49" s="1"/>
      <c r="K49" s="1"/>
    </row>
    <row r="50" spans="7:11" hidden="1">
      <c r="G50" s="1" t="s">
        <v>16</v>
      </c>
      <c r="I50" s="1"/>
      <c r="J50" s="1"/>
      <c r="K50" s="1"/>
    </row>
    <row r="51" spans="7:11" hidden="1"/>
    <row r="52" spans="7:11" hidden="1"/>
    <row r="53" spans="7:11" hidden="1">
      <c r="G53" s="1" t="s">
        <v>33</v>
      </c>
    </row>
    <row r="54" spans="7:11" hidden="1">
      <c r="G54" s="1" t="s">
        <v>37</v>
      </c>
    </row>
    <row r="55" spans="7:11" hidden="1"/>
    <row r="56" spans="7:11" hidden="1">
      <c r="G56" s="1" t="s">
        <v>67</v>
      </c>
    </row>
    <row r="57" spans="7:11" hidden="1">
      <c r="G57" s="1" t="s">
        <v>68</v>
      </c>
    </row>
    <row r="58" spans="7:11" hidden="1">
      <c r="G58" s="1" t="s">
        <v>69</v>
      </c>
    </row>
    <row r="59" spans="7:11" hidden="1"/>
    <row r="60" spans="7:11" hidden="1"/>
  </sheetData>
  <sheetProtection algorithmName="SHA-512" hashValue="68aY0noUeCdnkIL1xOG6g/cVCIE3lQK1WGIVUZptlQ0uQng5SKddP2+OeotuQxU9sJ7oqwiaaxwNGWgq3Xl5FA==" saltValue="UJLYghPl8mu7jOkD0Z46nQ==" spinCount="100000" sheet="1" objects="1" scenarios="1" selectLockedCells="1"/>
  <mergeCells count="10">
    <mergeCell ref="E25:G25"/>
    <mergeCell ref="I25:K25"/>
    <mergeCell ref="E9:G9"/>
    <mergeCell ref="E23:K23"/>
    <mergeCell ref="M2:O2"/>
    <mergeCell ref="I9:K9"/>
    <mergeCell ref="E2:G2"/>
    <mergeCell ref="I2:K2"/>
    <mergeCell ref="I5:I6"/>
    <mergeCell ref="E21:G21"/>
  </mergeCells>
  <conditionalFormatting sqref="E25:G27">
    <cfRule type="expression" dxfId="4" priority="8">
      <formula>OR($G$13="Var",$G$13="")</formula>
    </cfRule>
  </conditionalFormatting>
  <conditionalFormatting sqref="I25:K29">
    <cfRule type="expression" dxfId="3" priority="7">
      <formula>OR($G$13="Yok",$G$13="")</formula>
    </cfRule>
  </conditionalFormatting>
  <conditionalFormatting sqref="G18">
    <cfRule type="expression" dxfId="2" priority="3">
      <formula>OR($G$17&lt;&gt;"Kullanıcı Tanımlı")</formula>
    </cfRule>
  </conditionalFormatting>
  <conditionalFormatting sqref="F18">
    <cfRule type="expression" dxfId="1" priority="2">
      <formula>OR($G$17&lt;&gt;"Kullanıcı Tanımlı")</formula>
    </cfRule>
  </conditionalFormatting>
  <conditionalFormatting sqref="E18">
    <cfRule type="expression" dxfId="0" priority="1">
      <formula>OR($G$17&lt;&gt;"Kullanıcı Tanımlı")</formula>
    </cfRule>
  </conditionalFormatting>
  <dataValidations count="4">
    <dataValidation type="list" allowBlank="1" showInputMessage="1" showErrorMessage="1" sqref="G10">
      <formula1>$G$35:$G$50</formula1>
    </dataValidation>
    <dataValidation type="list" allowBlank="1" showInputMessage="1" showErrorMessage="1" sqref="G13">
      <formula1>$G$53:$G$54</formula1>
    </dataValidation>
    <dataValidation type="list" allowBlank="1" showInputMessage="1" showErrorMessage="1" sqref="G17">
      <formula1>$G$56:$G$58</formula1>
    </dataValidation>
    <dataValidation showInputMessage="1" showErrorMessage="1" sqref="G18"/>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dimension ref="B1:K46"/>
  <sheetViews>
    <sheetView zoomScale="75" workbookViewId="0">
      <selection activeCell="R10" sqref="R10"/>
    </sheetView>
  </sheetViews>
  <sheetFormatPr defaultColWidth="11" defaultRowHeight="15.5"/>
  <cols>
    <col min="2" max="2" width="6.08203125" customWidth="1"/>
    <col min="3" max="3" width="18.5" customWidth="1"/>
    <col min="5" max="5" width="15.08203125" customWidth="1"/>
    <col min="8" max="8" width="20.5" customWidth="1"/>
    <col min="12" max="12" width="12.5" customWidth="1"/>
  </cols>
  <sheetData>
    <row r="1" spans="2:11">
      <c r="B1" s="73"/>
      <c r="C1" s="73"/>
      <c r="D1" s="73"/>
      <c r="E1" s="73"/>
    </row>
    <row r="2" spans="2:11">
      <c r="B2" s="73"/>
      <c r="C2" s="108" t="s">
        <v>83</v>
      </c>
      <c r="D2" s="109"/>
      <c r="E2" s="110"/>
      <c r="F2" s="72"/>
      <c r="K2" s="72"/>
    </row>
    <row r="3" spans="2:11" ht="16" customHeight="1">
      <c r="B3" s="73"/>
      <c r="C3" s="74" t="s">
        <v>59</v>
      </c>
      <c r="D3" s="74" t="s">
        <v>60</v>
      </c>
      <c r="E3" s="74" t="s">
        <v>61</v>
      </c>
    </row>
    <row r="4" spans="2:11">
      <c r="B4" s="73"/>
      <c r="C4" s="75">
        <v>0.6</v>
      </c>
      <c r="D4" s="75">
        <v>31.89</v>
      </c>
      <c r="E4" s="75">
        <v>9.57</v>
      </c>
    </row>
    <row r="5" spans="2:11">
      <c r="B5" s="73"/>
      <c r="C5" s="75">
        <v>1.2</v>
      </c>
      <c r="D5" s="75">
        <v>53.61</v>
      </c>
      <c r="E5" s="75">
        <v>16.079999999999998</v>
      </c>
    </row>
    <row r="6" spans="2:11">
      <c r="B6" s="73"/>
      <c r="C6" s="75">
        <v>1.8</v>
      </c>
      <c r="D6" s="75">
        <v>68.400000000000006</v>
      </c>
      <c r="E6" s="75">
        <v>20.57</v>
      </c>
    </row>
    <row r="7" spans="2:11">
      <c r="B7" s="73"/>
      <c r="C7" s="75">
        <v>2.4</v>
      </c>
      <c r="D7" s="75">
        <v>78.48</v>
      </c>
      <c r="E7" s="75">
        <v>23.54</v>
      </c>
    </row>
    <row r="8" spans="2:11">
      <c r="B8" s="73"/>
      <c r="C8" s="75">
        <v>3</v>
      </c>
      <c r="D8" s="75">
        <v>85.34</v>
      </c>
      <c r="E8" s="75">
        <v>25.6</v>
      </c>
    </row>
    <row r="9" spans="2:11">
      <c r="B9" s="73"/>
      <c r="C9" s="75">
        <v>3.6</v>
      </c>
      <c r="D9" s="75">
        <v>90</v>
      </c>
      <c r="E9" s="75">
        <v>27</v>
      </c>
    </row>
    <row r="10" spans="2:11">
      <c r="B10" s="73"/>
      <c r="C10" s="75">
        <v>4.2</v>
      </c>
      <c r="D10" s="75">
        <v>93.2</v>
      </c>
      <c r="E10" s="75">
        <v>27.96</v>
      </c>
    </row>
    <row r="11" spans="2:11">
      <c r="B11" s="73"/>
      <c r="C11" s="75">
        <v>4.8</v>
      </c>
      <c r="D11" s="75">
        <v>95.37</v>
      </c>
      <c r="E11" s="75">
        <v>28.61</v>
      </c>
    </row>
    <row r="12" spans="2:11">
      <c r="B12" s="73"/>
      <c r="C12" s="75">
        <v>5.4</v>
      </c>
      <c r="D12" s="75">
        <v>96.04</v>
      </c>
      <c r="E12" s="75">
        <v>29.05</v>
      </c>
    </row>
    <row r="13" spans="2:11">
      <c r="B13" s="73"/>
      <c r="C13" s="75">
        <v>6</v>
      </c>
      <c r="D13" s="75">
        <v>97.85</v>
      </c>
      <c r="E13" s="75">
        <v>29.36</v>
      </c>
    </row>
    <row r="14" spans="2:11">
      <c r="B14" s="73"/>
      <c r="C14" s="76"/>
      <c r="D14" s="76"/>
      <c r="E14" s="76"/>
    </row>
    <row r="15" spans="2:11">
      <c r="B15" s="73"/>
      <c r="C15" s="76"/>
      <c r="D15" s="76"/>
      <c r="E15" s="76"/>
    </row>
    <row r="16" spans="2:11">
      <c r="B16" s="73"/>
      <c r="C16" s="76"/>
      <c r="D16" s="76"/>
      <c r="E16" s="76"/>
    </row>
    <row r="17" spans="2:5">
      <c r="B17" s="73"/>
      <c r="C17" s="73"/>
      <c r="D17" s="73"/>
      <c r="E17" s="73"/>
    </row>
    <row r="18" spans="2:5">
      <c r="B18" s="73"/>
      <c r="C18" s="108" t="s">
        <v>84</v>
      </c>
      <c r="D18" s="109"/>
      <c r="E18" s="110"/>
    </row>
    <row r="19" spans="2:5">
      <c r="B19" s="73"/>
      <c r="C19" s="74" t="s">
        <v>59</v>
      </c>
      <c r="D19" s="74" t="s">
        <v>60</v>
      </c>
      <c r="E19" s="74" t="s">
        <v>61</v>
      </c>
    </row>
    <row r="20" spans="2:5">
      <c r="B20" s="73"/>
      <c r="C20" s="75">
        <v>0.6</v>
      </c>
      <c r="D20" s="75">
        <v>2.2000000000000002</v>
      </c>
      <c r="E20" s="75">
        <v>0.67</v>
      </c>
    </row>
    <row r="21" spans="2:5">
      <c r="B21" s="73"/>
      <c r="C21" s="75">
        <v>1.2</v>
      </c>
      <c r="D21" s="75">
        <v>4.3899999999999997</v>
      </c>
      <c r="E21" s="75">
        <v>1.32</v>
      </c>
    </row>
    <row r="22" spans="2:5">
      <c r="B22" s="73"/>
      <c r="C22" s="75">
        <v>1.8</v>
      </c>
      <c r="D22" s="75">
        <v>6.51</v>
      </c>
      <c r="E22" s="75">
        <v>1.95</v>
      </c>
    </row>
    <row r="23" spans="2:5">
      <c r="B23" s="73"/>
      <c r="C23" s="75">
        <v>2.4</v>
      </c>
      <c r="D23" s="75">
        <v>8.59</v>
      </c>
      <c r="E23" s="75">
        <v>2.58</v>
      </c>
    </row>
    <row r="24" spans="2:5">
      <c r="B24" s="73"/>
      <c r="C24" s="75">
        <v>3</v>
      </c>
      <c r="D24" s="75">
        <v>10.62</v>
      </c>
      <c r="E24" s="75">
        <v>3.19</v>
      </c>
    </row>
    <row r="25" spans="2:5">
      <c r="B25" s="73"/>
      <c r="C25" s="75">
        <v>3.6</v>
      </c>
      <c r="D25" s="75">
        <v>12.61</v>
      </c>
      <c r="E25" s="75">
        <v>3.78</v>
      </c>
    </row>
    <row r="26" spans="2:5">
      <c r="B26" s="73"/>
      <c r="C26" s="75">
        <v>4.2</v>
      </c>
      <c r="D26" s="75">
        <v>14.45</v>
      </c>
      <c r="E26" s="75">
        <v>4.3600000000000003</v>
      </c>
    </row>
    <row r="27" spans="2:5">
      <c r="B27" s="73"/>
      <c r="C27" s="75">
        <v>4.8</v>
      </c>
      <c r="D27" s="75">
        <v>16.440000000000001</v>
      </c>
      <c r="E27" s="75">
        <v>4.93</v>
      </c>
    </row>
    <row r="28" spans="2:5">
      <c r="B28" s="73"/>
      <c r="C28" s="75">
        <v>5.4</v>
      </c>
      <c r="D28" s="75">
        <v>18.3</v>
      </c>
      <c r="E28" s="75">
        <v>5.49</v>
      </c>
    </row>
    <row r="29" spans="2:5">
      <c r="B29" s="73"/>
      <c r="C29" s="75">
        <v>6</v>
      </c>
      <c r="D29" s="75">
        <v>20.11</v>
      </c>
      <c r="E29" s="75">
        <v>6.03</v>
      </c>
    </row>
    <row r="30" spans="2:5">
      <c r="B30" s="73"/>
      <c r="C30" s="76"/>
      <c r="D30" s="76"/>
      <c r="E30" s="76"/>
    </row>
    <row r="31" spans="2:5">
      <c r="B31" s="73"/>
      <c r="C31" s="76"/>
      <c r="D31" s="76"/>
      <c r="E31" s="76"/>
    </row>
    <row r="32" spans="2:5">
      <c r="B32" s="73"/>
      <c r="C32" s="76"/>
      <c r="D32" s="76"/>
      <c r="E32" s="76"/>
    </row>
    <row r="33" spans="2:5">
      <c r="B33" s="73"/>
      <c r="C33" s="73"/>
      <c r="D33" s="73"/>
      <c r="E33" s="73"/>
    </row>
    <row r="34" spans="2:5">
      <c r="B34" s="108" t="s">
        <v>85</v>
      </c>
      <c r="C34" s="109"/>
      <c r="D34" s="109"/>
      <c r="E34" s="110"/>
    </row>
    <row r="35" spans="2:5">
      <c r="B35" s="105" t="s">
        <v>62</v>
      </c>
      <c r="C35" s="75" t="s">
        <v>59</v>
      </c>
      <c r="D35" s="75" t="s">
        <v>60</v>
      </c>
      <c r="E35" s="75" t="s">
        <v>61</v>
      </c>
    </row>
    <row r="36" spans="2:5">
      <c r="B36" s="106"/>
      <c r="C36" s="75">
        <v>0.6</v>
      </c>
      <c r="D36" s="75">
        <v>1.28</v>
      </c>
      <c r="E36" s="75">
        <v>0.38</v>
      </c>
    </row>
    <row r="37" spans="2:5">
      <c r="B37" s="106"/>
      <c r="C37" s="75">
        <v>1.2</v>
      </c>
      <c r="D37" s="75">
        <v>2.5299999999999998</v>
      </c>
      <c r="E37" s="75">
        <v>0.76</v>
      </c>
    </row>
    <row r="38" spans="2:5">
      <c r="B38" s="106"/>
      <c r="C38" s="75">
        <v>1.8</v>
      </c>
      <c r="D38" s="75">
        <v>3.78</v>
      </c>
      <c r="E38" s="75">
        <v>1.1299999999999999</v>
      </c>
    </row>
    <row r="39" spans="2:5">
      <c r="B39" s="106"/>
      <c r="C39" s="75">
        <v>2.4</v>
      </c>
      <c r="D39" s="75">
        <v>5</v>
      </c>
      <c r="E39" s="75">
        <v>1.5</v>
      </c>
    </row>
    <row r="40" spans="2:5">
      <c r="B40" s="106"/>
      <c r="C40" s="75">
        <v>3</v>
      </c>
      <c r="D40" s="75">
        <v>6.21</v>
      </c>
      <c r="E40" s="75">
        <v>1.86</v>
      </c>
    </row>
    <row r="41" spans="2:5">
      <c r="B41" s="106"/>
      <c r="C41" s="75">
        <v>3.6</v>
      </c>
      <c r="D41" s="75">
        <v>7.41</v>
      </c>
      <c r="E41" s="75">
        <v>2.2200000000000002</v>
      </c>
    </row>
    <row r="42" spans="2:5">
      <c r="B42" s="106"/>
      <c r="C42" s="75">
        <v>4.2</v>
      </c>
      <c r="D42" s="75">
        <v>8.59</v>
      </c>
      <c r="E42" s="75">
        <v>2.58</v>
      </c>
    </row>
    <row r="43" spans="2:5">
      <c r="B43" s="106"/>
      <c r="C43" s="75">
        <v>4.8</v>
      </c>
      <c r="D43" s="75">
        <v>9.76</v>
      </c>
      <c r="E43" s="75">
        <v>2.93</v>
      </c>
    </row>
    <row r="44" spans="2:5">
      <c r="B44" s="106"/>
      <c r="C44" s="75">
        <v>5.4</v>
      </c>
      <c r="D44" s="75">
        <v>10.91</v>
      </c>
      <c r="E44" s="75">
        <v>3.27</v>
      </c>
    </row>
    <row r="45" spans="2:5">
      <c r="B45" s="107"/>
      <c r="C45" s="75">
        <v>6</v>
      </c>
      <c r="D45" s="75">
        <v>12.04</v>
      </c>
      <c r="E45" s="75">
        <v>3.61</v>
      </c>
    </row>
    <row r="46" spans="2:5">
      <c r="B46" s="58"/>
    </row>
  </sheetData>
  <sheetProtection selectLockedCells="1"/>
  <mergeCells count="4">
    <mergeCell ref="B35:B45"/>
    <mergeCell ref="B34:E34"/>
    <mergeCell ref="C18:E18"/>
    <mergeCell ref="C2:E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 BENİ OKU ###</vt:lpstr>
      <vt:lpstr>Hesaplama</vt:lpstr>
      <vt:lpstr>Ornek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Gazi Basın</cp:lastModifiedBy>
  <dcterms:created xsi:type="dcterms:W3CDTF">2020-07-15T15:31:53Z</dcterms:created>
  <dcterms:modified xsi:type="dcterms:W3CDTF">2020-12-24T09:10:02Z</dcterms:modified>
</cp:coreProperties>
</file>